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1.xml" ContentType="application/vnd.openxmlformats-officedocument.drawing+xml"/>
  <Override PartName="/xl/worksheets/sheet11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6450" windowHeight="4995" activeTab="0"/>
  </bookViews>
  <sheets>
    <sheet name="STbC" sheetId="1" r:id="rId1"/>
    <sheet name="STbD" sheetId="2" r:id="rId2"/>
    <sheet name="SStC" sheetId="3" r:id="rId3"/>
    <sheet name="SStD" sheetId="4" r:id="rId4"/>
    <sheet name="SGfC" sheetId="5" r:id="rId5"/>
    <sheet name="SGfD" sheetId="6" r:id="rId6"/>
    <sheet name="SBvC" sheetId="7" r:id="rId7"/>
    <sheet name="SBvD" sheetId="8" r:id="rId8"/>
    <sheet name="SGpC" sheetId="9" r:id="rId9"/>
    <sheet name="SGpD" sheetId="10" r:id="rId10"/>
    <sheet name="MuC" sheetId="11" r:id="rId11"/>
    <sheet name="MuD" sheetId="12" r:id="rId12"/>
    <sheet name="TbC" sheetId="13" r:id="rId13"/>
    <sheet name="TbD" sheetId="14" r:id="rId14"/>
    <sheet name="StC" sheetId="15" r:id="rId15"/>
    <sheet name="StD" sheetId="16" r:id="rId16"/>
    <sheet name="GfC" sheetId="17" r:id="rId17"/>
    <sheet name="GfD" sheetId="18" r:id="rId18"/>
    <sheet name="GlC" sheetId="19" r:id="rId19"/>
    <sheet name="GlD" sheetId="20" r:id="rId20"/>
    <sheet name="GmC" sheetId="21" r:id="rId21"/>
    <sheet name="GmD" sheetId="22" r:id="rId22"/>
    <sheet name="GpC" sheetId="23" r:id="rId23"/>
    <sheet name="GpD" sheetId="24" r:id="rId24"/>
  </sheets>
  <externalReferences>
    <externalReference r:id="rId27"/>
  </externalReferences>
  <definedNames>
    <definedName name="_xlnm._FilterDatabase" localSheetId="17" hidden="1">'GfD'!$A$11:$IV$11</definedName>
    <definedName name="_xlnm._FilterDatabase" localSheetId="19" hidden="1">'GlD'!$A$11:$IV$11</definedName>
    <definedName name="_xlnm._FilterDatabase" localSheetId="21" hidden="1">'GmD'!$A$11:$IV$11</definedName>
    <definedName name="_xlnm._FilterDatabase" localSheetId="23" hidden="1">'GpD'!$A$11:$IV$11</definedName>
    <definedName name="_xlnm._FilterDatabase" localSheetId="11" hidden="1">'MuD'!$A$11:$IV$11</definedName>
    <definedName name="_xlnm._FilterDatabase" localSheetId="7" hidden="1">'SBvD'!$A$11:$IV$11</definedName>
    <definedName name="_xlnm._FilterDatabase" localSheetId="5" hidden="1">'SGfD'!$A$11:$IV$11</definedName>
    <definedName name="_xlnm._FilterDatabase" localSheetId="9" hidden="1">'SGpD'!$A$11:$IV$11</definedName>
    <definedName name="_xlnm._FilterDatabase" localSheetId="3" hidden="1">'SStD'!$A$11:$IV$11</definedName>
    <definedName name="_xlnm._FilterDatabase" localSheetId="1" hidden="1">'STbD'!$A$11:$IV$11</definedName>
    <definedName name="_xlnm._FilterDatabase" localSheetId="15" hidden="1">'StD'!$A$11:$IV$11</definedName>
    <definedName name="_xlnm._FilterDatabase" localSheetId="13" hidden="1">'TbD'!$A$11:$IV$11</definedName>
    <definedName name="Experiment">'[1]Instructions'!$A$1</definedName>
    <definedName name="StdOdour">'[1]Instructions'!$A$3</definedName>
    <definedName name="StdTrap">'[1]Instructions'!$A$2</definedName>
    <definedName name="TreatN">'[1]Instructions'!$A$5</definedName>
  </definedNames>
  <calcPr fullCalcOnLoad="1"/>
</workbook>
</file>

<file path=xl/sharedStrings.xml><?xml version="1.0" encoding="utf-8"?>
<sst xmlns="http://schemas.openxmlformats.org/spreadsheetml/2006/main" count="1183" uniqueCount="123">
  <si>
    <t>Take care not to mis-match error bars to means when cutting and pasting information into and out of the basic template</t>
  </si>
  <si>
    <t>Index</t>
  </si>
  <si>
    <t>PoolSD</t>
  </si>
  <si>
    <t>PoolSE</t>
  </si>
  <si>
    <t>StdCV</t>
  </si>
  <si>
    <t>StdGeo</t>
  </si>
  <si>
    <t>StdBack</t>
  </si>
  <si>
    <t>ExpGeo</t>
  </si>
  <si>
    <t>ExpBack</t>
  </si>
  <si>
    <t>CatchRatio</t>
  </si>
  <si>
    <t>Stomoxys</t>
  </si>
  <si>
    <t>NZI-COT</t>
  </si>
  <si>
    <t>Tabanidae</t>
  </si>
  <si>
    <t>NOT</t>
  </si>
  <si>
    <t>SIG</t>
  </si>
  <si>
    <t>Species$</t>
  </si>
  <si>
    <t>Experiment$</t>
  </si>
  <si>
    <t>StdTrap$</t>
  </si>
  <si>
    <t>StdOdour$</t>
  </si>
  <si>
    <t>Stdlog</t>
  </si>
  <si>
    <t>MSQErr</t>
  </si>
  <si>
    <t>LSD</t>
  </si>
  <si>
    <t>Explog</t>
  </si>
  <si>
    <t>ExpN</t>
  </si>
  <si>
    <t>Prob$</t>
  </si>
  <si>
    <t>ExpTrap$</t>
  </si>
  <si>
    <t>RespRatio</t>
  </si>
  <si>
    <t>LowDelta</t>
  </si>
  <si>
    <t>UpDelta</t>
  </si>
  <si>
    <t>Label1</t>
  </si>
  <si>
    <t>Unbait</t>
  </si>
  <si>
    <t>NZI-POL</t>
  </si>
  <si>
    <t>TrTrapEth</t>
  </si>
  <si>
    <t>AUO</t>
  </si>
  <si>
    <t>BICON</t>
  </si>
  <si>
    <t>CANOPY</t>
  </si>
  <si>
    <t>EPSILON</t>
  </si>
  <si>
    <t>NG2G</t>
  </si>
  <si>
    <t>PYRAMIDAL</t>
  </si>
  <si>
    <t>S3</t>
  </si>
  <si>
    <t>Glossina pallidipes</t>
  </si>
  <si>
    <t>Glossina morsitans submorsitans</t>
  </si>
  <si>
    <t>Muscinae</t>
  </si>
  <si>
    <t>TrLouisiana</t>
  </si>
  <si>
    <t>Sachet</t>
  </si>
  <si>
    <t>TrJapan</t>
  </si>
  <si>
    <t>TrDenmark</t>
  </si>
  <si>
    <t>Octenol</t>
  </si>
  <si>
    <t>TrChanka1</t>
  </si>
  <si>
    <t>Glossina fuscipes</t>
  </si>
  <si>
    <t>TrChanka2</t>
  </si>
  <si>
    <t>TrKombo</t>
  </si>
  <si>
    <t>Glossina tachinoides</t>
  </si>
  <si>
    <t>TrDidesa</t>
  </si>
  <si>
    <t>TrMinchWet</t>
  </si>
  <si>
    <t>TrMinchDry</t>
  </si>
  <si>
    <t>AU</t>
  </si>
  <si>
    <t>UO</t>
  </si>
  <si>
    <t>TrNguWet</t>
  </si>
  <si>
    <t>Glossina longipennis</t>
  </si>
  <si>
    <t>TrNguDry</t>
  </si>
  <si>
    <t>TrKib</t>
  </si>
  <si>
    <t>AO+Cresol</t>
  </si>
  <si>
    <t>Glossina brevipalpis</t>
  </si>
  <si>
    <t>TrMbita</t>
  </si>
  <si>
    <t>UNBAIT</t>
  </si>
  <si>
    <t>Glossina swynnertoni</t>
  </si>
  <si>
    <t>TrTPRI</t>
  </si>
  <si>
    <t>AO</t>
  </si>
  <si>
    <t>DF</t>
  </si>
  <si>
    <t>t</t>
  </si>
  <si>
    <t>StdMean</t>
  </si>
  <si>
    <t>ExpMean</t>
  </si>
  <si>
    <t>ExpMax</t>
  </si>
  <si>
    <t>TrUganda</t>
  </si>
  <si>
    <t>MONOSCREEN</t>
  </si>
  <si>
    <t>TrMozam</t>
  </si>
  <si>
    <t>A+Sachet</t>
  </si>
  <si>
    <t>Glossina morsitans centralis</t>
  </si>
  <si>
    <t>TrZambWet</t>
  </si>
  <si>
    <t>MEK+OCTENOL</t>
  </si>
  <si>
    <t>TrZambDry</t>
  </si>
  <si>
    <t>TrShimba</t>
  </si>
  <si>
    <t>Glossina austeni</t>
  </si>
  <si>
    <t>TrZimbWet</t>
  </si>
  <si>
    <t>Glossina morsitans morsitans</t>
  </si>
  <si>
    <t>TrZimbDry</t>
  </si>
  <si>
    <t>TrBFLah</t>
  </si>
  <si>
    <t>ECRAN</t>
  </si>
  <si>
    <t>VAVOUA</t>
  </si>
  <si>
    <t>Glossina palpalis gambiensis</t>
  </si>
  <si>
    <t>TrBFKimini</t>
  </si>
  <si>
    <t>TrMaliWet</t>
  </si>
  <si>
    <t>TrMaliDryA</t>
  </si>
  <si>
    <t>BerMih20</t>
  </si>
  <si>
    <t>STICKY-X</t>
  </si>
  <si>
    <t>SIAMESE</t>
  </si>
  <si>
    <t>NZI-POLSED</t>
  </si>
  <si>
    <t>NZI-POLUGA</t>
  </si>
  <si>
    <t>NZI-POLCON</t>
  </si>
  <si>
    <t>BerMih12</t>
  </si>
  <si>
    <t>TrIowa</t>
  </si>
  <si>
    <t>TrGambia</t>
  </si>
  <si>
    <t>F3</t>
  </si>
  <si>
    <t>BerMih19</t>
  </si>
  <si>
    <t>Select subsets of data from the DATA worksheet using the filtering features of EXCEL</t>
  </si>
  <si>
    <t>Use column B "Label2" for monitoring mean catches or any other index of interest</t>
  </si>
  <si>
    <t>Here Column B contains a formula for the detransformed mean catch for the standard Nzi trap</t>
  </si>
  <si>
    <t>Copy and then manipulate the data using the SCRATCH worksheet</t>
  </si>
  <si>
    <t>Paste the data here STARTING IN COLUMN C to produce a graph</t>
  </si>
  <si>
    <t>Use column A "Label1" for meaningful labels, e.g. paste in column D Expt codes</t>
  </si>
  <si>
    <t xml:space="preserve"> --------------------</t>
  </si>
  <si>
    <t>CV</t>
  </si>
  <si>
    <t xml:space="preserve"> ---------------------</t>
  </si>
  <si>
    <t>CANOPY - USA</t>
  </si>
  <si>
    <t>BICON - Burkina</t>
  </si>
  <si>
    <t>ECRAN - Burkina</t>
  </si>
  <si>
    <t>VAVOUA - Burkina</t>
  </si>
  <si>
    <t>F3 - Gambia</t>
  </si>
  <si>
    <t>BICON - Kenya</t>
  </si>
  <si>
    <t>NG2G - Kenya</t>
  </si>
  <si>
    <t>EPSILON - Zambia</t>
  </si>
  <si>
    <t>NG2G - Ethiopia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</si>
</sst>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000000"/>
    <numFmt numFmtId="167" formatCode="0.000000000000000"/>
    <numFmt numFmtId="168" formatCode="0.0000000000000000"/>
    <numFmt numFmtId="169" formatCode="0.0000000000000"/>
    <numFmt numFmtId="170" formatCode="0.000000000000"/>
    <numFmt numFmtId="171" formatCode="0.0000000000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dd\-mmm\-yy_)"/>
    <numFmt numFmtId="180" formatCode="0.0_)"/>
    <numFmt numFmtId="181" formatCode="0_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.75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.25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3.5"/>
      <name val="Arial"/>
      <family val="2"/>
    </font>
    <font>
      <u val="single"/>
      <sz val="13.5"/>
      <name val="Arial"/>
      <family val="2"/>
    </font>
    <font>
      <b/>
      <u val="single"/>
      <sz val="11.25"/>
      <name val="Arial"/>
      <family val="2"/>
    </font>
    <font>
      <b/>
      <sz val="11.25"/>
      <name val="Arial"/>
      <family val="2"/>
    </font>
    <font>
      <b/>
      <sz val="10.25"/>
      <name val="Arial"/>
      <family val="2"/>
    </font>
    <font>
      <b/>
      <sz val="9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3" borderId="0" xfId="0" applyFont="1" applyFill="1" applyAlignment="1">
      <alignment horizontal="left" textRotation="90"/>
    </xf>
    <xf numFmtId="164" fontId="2" fillId="3" borderId="0" xfId="0" applyNumberFormat="1" applyFont="1" applyFill="1" applyAlignment="1">
      <alignment horizontal="left" textRotation="90"/>
    </xf>
    <xf numFmtId="2" fontId="2" fillId="3" borderId="0" xfId="0" applyNumberFormat="1" applyFont="1" applyFill="1" applyAlignment="1">
      <alignment horizontal="left" textRotation="90"/>
    </xf>
    <xf numFmtId="0" fontId="2" fillId="2" borderId="0" xfId="0" applyFont="1" applyFill="1" applyAlignment="1">
      <alignment horizontal="left" textRotation="90"/>
    </xf>
    <xf numFmtId="2" fontId="2" fillId="2" borderId="0" xfId="0" applyNumberFormat="1" applyFont="1" applyFill="1" applyAlignment="1">
      <alignment horizontal="left" textRotation="90"/>
    </xf>
    <xf numFmtId="165" fontId="2" fillId="2" borderId="0" xfId="0" applyNumberFormat="1" applyFont="1" applyFill="1" applyAlignment="1">
      <alignment horizontal="left" textRotation="90"/>
    </xf>
    <xf numFmtId="0" fontId="2" fillId="4" borderId="0" xfId="0" applyFont="1" applyFill="1" applyAlignment="1">
      <alignment horizontal="left" textRotation="90"/>
    </xf>
    <xf numFmtId="9" fontId="0" fillId="0" borderId="0" xfId="21" applyAlignment="1">
      <alignment/>
    </xf>
    <xf numFmtId="9" fontId="0" fillId="0" borderId="0" xfId="2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9" fontId="0" fillId="3" borderId="0" xfId="21" applyFill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chartsheet" Target="chartsheets/sheet9.xml" /><Relationship Id="rId18" Type="http://schemas.openxmlformats.org/officeDocument/2006/relationships/worksheet" Target="worksheets/sheet9.xml" /><Relationship Id="rId19" Type="http://schemas.openxmlformats.org/officeDocument/2006/relationships/chartsheet" Target="chartsheets/sheet10.xml" /><Relationship Id="rId20" Type="http://schemas.openxmlformats.org/officeDocument/2006/relationships/worksheet" Target="worksheets/sheet10.xml" /><Relationship Id="rId21" Type="http://schemas.openxmlformats.org/officeDocument/2006/relationships/chartsheet" Target="chartsheets/sheet11.xml" /><Relationship Id="rId22" Type="http://schemas.openxmlformats.org/officeDocument/2006/relationships/worksheet" Target="worksheets/sheet11.xml" /><Relationship Id="rId23" Type="http://schemas.openxmlformats.org/officeDocument/2006/relationships/chartsheet" Target="chartsheets/sheet12.xml" /><Relationship Id="rId24" Type="http://schemas.openxmlformats.org/officeDocument/2006/relationships/worksheet" Target="worksheets/sheet12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sng" baseline="0">
                <a:latin typeface="Arial"/>
                <a:ea typeface="Arial"/>
                <a:cs typeface="Arial"/>
              </a:rPr>
              <a:t>Tabanidae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(High Catches): Various Traps vs Phthalogen Blue Cotton Nzi Trap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4475"/>
          <c:w val="0.9565"/>
          <c:h val="0.77225"/>
        </c:manualLayout>
      </c:layout>
      <c:barChart>
        <c:barDir val="bar"/>
        <c:grouping val="clustered"/>
        <c:varyColors val="1"/>
        <c:ser>
          <c:idx val="0"/>
          <c:order val="0"/>
          <c:tx>
            <c:v>Response Ratio</c:v>
          </c:tx>
          <c:spPr>
            <a:solidFill>
              <a:srgbClr val="3366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STbD!$P$12:$P$20</c:f>
                <c:numCache>
                  <c:ptCount val="9"/>
                  <c:pt idx="0">
                    <c:v>0.18395640487754983</c:v>
                  </c:pt>
                  <c:pt idx="1">
                    <c:v>0.09606464933529824</c:v>
                  </c:pt>
                  <c:pt idx="2">
                    <c:v>0.035606981443847274</c:v>
                  </c:pt>
                  <c:pt idx="3">
                    <c:v>0.05957558862148868</c:v>
                  </c:pt>
                  <c:pt idx="4">
                    <c:v>0.3360364570163783</c:v>
                  </c:pt>
                  <c:pt idx="5">
                    <c:v>0.021097148502348187</c:v>
                  </c:pt>
                  <c:pt idx="6">
                    <c:v>0.2108278624661924</c:v>
                  </c:pt>
                  <c:pt idx="7">
                    <c:v>0.21559706219694824</c:v>
                  </c:pt>
                  <c:pt idx="8">
                    <c:v>0.04766699924580525</c:v>
                  </c:pt>
                </c:numCache>
              </c:numRef>
            </c:plus>
            <c:minus>
              <c:numRef>
                <c:f>STbD!$O$12:$O$20</c:f>
                <c:numCache>
                  <c:ptCount val="9"/>
                  <c:pt idx="0">
                    <c:v>0.13314103335101857</c:v>
                  </c:pt>
                  <c:pt idx="1">
                    <c:v>0.07977519355853974</c:v>
                  </c:pt>
                  <c:pt idx="2">
                    <c:v>0.025764801450138736</c:v>
                  </c:pt>
                  <c:pt idx="3">
                    <c:v>0.047003386579333645</c:v>
                  </c:pt>
                  <c:pt idx="4">
                    <c:v>0.28171282749845905</c:v>
                  </c:pt>
                  <c:pt idx="5">
                    <c:v>0.016921297989122563</c:v>
                  </c:pt>
                  <c:pt idx="6">
                    <c:v>0.1412741080027241</c:v>
                  </c:pt>
                  <c:pt idx="7">
                    <c:v>0.14446991158374944</c:v>
                  </c:pt>
                  <c:pt idx="8">
                    <c:v>0.031941284803840925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STbD!$A$12:$A$20</c:f>
              <c:strCache>
                <c:ptCount val="9"/>
                <c:pt idx="0">
                  <c:v>NG2G - Kenya</c:v>
                </c:pt>
                <c:pt idx="1">
                  <c:v>EPSILON - Zambia</c:v>
                </c:pt>
                <c:pt idx="2">
                  <c:v>BICON - Kenya</c:v>
                </c:pt>
                <c:pt idx="3">
                  <c:v>NG2G - Ethiopia</c:v>
                </c:pt>
                <c:pt idx="4">
                  <c:v>CANOPY - USA</c:v>
                </c:pt>
                <c:pt idx="5">
                  <c:v>F3 - Gambia</c:v>
                </c:pt>
                <c:pt idx="6">
                  <c:v>BICON - Burkina</c:v>
                </c:pt>
                <c:pt idx="7">
                  <c:v>ECRAN - Burkina</c:v>
                </c:pt>
                <c:pt idx="8">
                  <c:v>VAVOUA - Burkina</c:v>
                </c:pt>
              </c:strCache>
            </c:strRef>
          </c:cat>
          <c:val>
            <c:numRef>
              <c:f>STbD!$N$12:$N$20</c:f>
              <c:numCache>
                <c:ptCount val="9"/>
                <c:pt idx="0">
                  <c:v>0.48198301224950557</c:v>
                </c:pt>
                <c:pt idx="1">
                  <c:v>0.4704623714802635</c:v>
                </c:pt>
                <c:pt idx="2">
                  <c:v>0.09321174858882236</c:v>
                </c:pt>
                <c:pt idx="3">
                  <c:v>0.22273380695584213</c:v>
                </c:pt>
                <c:pt idx="4">
                  <c:v>1.742626206841028</c:v>
                </c:pt>
                <c:pt idx="5">
                  <c:v>0.0854894435033906</c:v>
                </c:pt>
                <c:pt idx="6">
                  <c:v>0.4282230117092544</c:v>
                </c:pt>
                <c:pt idx="7">
                  <c:v>0.4379099717166148</c:v>
                </c:pt>
                <c:pt idx="8">
                  <c:v>0.09681882526060656</c:v>
                </c:pt>
              </c:numCache>
            </c:numRef>
          </c:val>
        </c:ser>
        <c:gapWidth val="70"/>
        <c:axId val="46823383"/>
        <c:axId val="18757264"/>
      </c:barChart>
      <c:catAx>
        <c:axId val="46823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18757264"/>
        <c:crossesAt val="1"/>
        <c:auto val="1"/>
        <c:lblOffset val="200"/>
        <c:tickLblSkip val="1"/>
        <c:noMultiLvlLbl val="0"/>
      </c:catAx>
      <c:valAx>
        <c:axId val="18757264"/>
        <c:scaling>
          <c:orientation val="minMax"/>
          <c:max val="2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Response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out"/>
        <c:tickLblPos val="low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46823383"/>
        <c:crossesAt val="1"/>
        <c:crossBetween val="between"/>
        <c:dispUnits/>
        <c:majorUnit val="0.5"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Arial"/>
                <a:ea typeface="Arial"/>
                <a:cs typeface="Arial"/>
              </a:rPr>
              <a:t>Forest Glossina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: VF Polyester vs Phthalogen Blue Cotton Nzi Trap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3275"/>
          <c:w val="0.9565"/>
          <c:h val="0.77175"/>
        </c:manualLayout>
      </c:layout>
      <c:barChart>
        <c:barDir val="bar"/>
        <c:grouping val="clustered"/>
        <c:varyColors val="1"/>
        <c:ser>
          <c:idx val="0"/>
          <c:order val="0"/>
          <c:tx>
            <c:v>Response Ratio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FF0000"/>
              </a:solidFill>
            </c:spPr>
          </c:dPt>
          <c:errBars>
            <c:errDir val="y"/>
            <c:errBarType val="both"/>
            <c:errValType val="cust"/>
            <c:plus>
              <c:numRef>
                <c:f>GlD!$P$12:$P$16</c:f>
                <c:numCache>
                  <c:ptCount val="5"/>
                  <c:pt idx="0">
                    <c:v>0.5235071094938738</c:v>
                  </c:pt>
                  <c:pt idx="1">
                    <c:v>0.4139331920287921</c:v>
                  </c:pt>
                  <c:pt idx="2">
                    <c:v>NaN</c:v>
                  </c:pt>
                  <c:pt idx="3">
                    <c:v>0.38603300204138447</c:v>
                  </c:pt>
                  <c:pt idx="4">
                    <c:v>0.3579422979935455</c:v>
                  </c:pt>
                </c:numCache>
              </c:numRef>
            </c:plus>
            <c:minus>
              <c:numRef>
                <c:f>GlD!$O$12:$O$16</c:f>
                <c:numCache>
                  <c:ptCount val="5"/>
                  <c:pt idx="0">
                    <c:v>0.32657341985046184</c:v>
                  </c:pt>
                  <c:pt idx="1">
                    <c:v>0.2974583838896413</c:v>
                  </c:pt>
                  <c:pt idx="2">
                    <c:v>NaN</c:v>
                  </c:pt>
                  <c:pt idx="3">
                    <c:v>0.2835206466736394</c:v>
                  </c:pt>
                  <c:pt idx="4">
                    <c:v>0.2433911001672623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GlD!$A$12:$A$16</c:f>
              <c:strCache>
                <c:ptCount val="5"/>
                <c:pt idx="0">
                  <c:v>TrNguWet</c:v>
                </c:pt>
                <c:pt idx="1">
                  <c:v>TrNguDry</c:v>
                </c:pt>
                <c:pt idx="2">
                  <c:v> --------------------</c:v>
                </c:pt>
                <c:pt idx="3">
                  <c:v>TrKib</c:v>
                </c:pt>
                <c:pt idx="4">
                  <c:v>TrShimba</c:v>
                </c:pt>
              </c:strCache>
            </c:strRef>
          </c:cat>
          <c:val>
            <c:numRef>
              <c:f>GlD!$N$12:$N$16</c:f>
              <c:numCache>
                <c:ptCount val="5"/>
                <c:pt idx="0">
                  <c:v>0.8681272735660844</c:v>
                </c:pt>
                <c:pt idx="1">
                  <c:v>1.0571204220578398</c:v>
                </c:pt>
                <c:pt idx="3">
                  <c:v>1.0676598541074662</c:v>
                </c:pt>
                <c:pt idx="4">
                  <c:v>0.7605330311531487</c:v>
                </c:pt>
              </c:numCache>
            </c:numRef>
          </c:val>
        </c:ser>
        <c:gapWidth val="70"/>
        <c:axId val="53827937"/>
        <c:axId val="14689386"/>
      </c:barChart>
      <c:catAx>
        <c:axId val="53827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4689386"/>
        <c:crossesAt val="1"/>
        <c:auto val="1"/>
        <c:lblOffset val="200"/>
        <c:tickLblSkip val="1"/>
        <c:noMultiLvlLbl val="0"/>
      </c:catAx>
      <c:valAx>
        <c:axId val="14689386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out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3827937"/>
        <c:crossesAt val="1"/>
        <c:crossBetween val="between"/>
        <c:dispUnits/>
        <c:majorUnit val="0.5"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Arial"/>
                <a:ea typeface="Arial"/>
                <a:cs typeface="Arial"/>
              </a:rPr>
              <a:t>Savannah Glossina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: VF Polyester vs Phthalogen Blue Cotton Nzi Trap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3275"/>
          <c:w val="0.9565"/>
          <c:h val="0.77175"/>
        </c:manualLayout>
      </c:layout>
      <c:barChart>
        <c:barDir val="bar"/>
        <c:grouping val="clustered"/>
        <c:varyColors val="1"/>
        <c:ser>
          <c:idx val="0"/>
          <c:order val="0"/>
          <c:tx>
            <c:v>Response Ratio</c:v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4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11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errBars>
            <c:errDir val="y"/>
            <c:errBarType val="both"/>
            <c:errValType val="cust"/>
            <c:plus>
              <c:numRef>
                <c:f>GmD!$P$12:$P$23</c:f>
                <c:numCache>
                  <c:ptCount val="12"/>
                  <c:pt idx="0">
                    <c:v>0.19616010722389854</c:v>
                  </c:pt>
                  <c:pt idx="1">
                    <c:v>0.16920864250798612</c:v>
                  </c:pt>
                  <c:pt idx="2">
                    <c:v>0.15996499251816876</c:v>
                  </c:pt>
                  <c:pt idx="3">
                    <c:v>NaN</c:v>
                  </c:pt>
                  <c:pt idx="4">
                    <c:v>0.3349461866136618</c:v>
                  </c:pt>
                  <c:pt idx="5">
                    <c:v>0.30890913661443553</c:v>
                  </c:pt>
                  <c:pt idx="6">
                    <c:v>NaN</c:v>
                  </c:pt>
                  <c:pt idx="7">
                    <c:v>0.30139622065883254</c:v>
                  </c:pt>
                  <c:pt idx="8">
                    <c:v>NaN</c:v>
                  </c:pt>
                  <c:pt idx="9">
                    <c:v>0.1919449177943754</c:v>
                  </c:pt>
                  <c:pt idx="10">
                    <c:v>NaN</c:v>
                  </c:pt>
                  <c:pt idx="11">
                    <c:v>0.431420143068016</c:v>
                  </c:pt>
                </c:numCache>
              </c:numRef>
            </c:plus>
            <c:minus>
              <c:numRef>
                <c:f>GmD!$O$12:$O$23</c:f>
                <c:numCache>
                  <c:ptCount val="12"/>
                  <c:pt idx="0">
                    <c:v>0.14278410897922478</c:v>
                  </c:pt>
                  <c:pt idx="1">
                    <c:v>0.11510441799732188</c:v>
                  </c:pt>
                  <c:pt idx="2">
                    <c:v>0.127850409985668</c:v>
                  </c:pt>
                  <c:pt idx="3">
                    <c:v>NaN</c:v>
                  </c:pt>
                  <c:pt idx="4">
                    <c:v>0.24337099786206595</c:v>
                  </c:pt>
                  <c:pt idx="5">
                    <c:v>0.22556678673898056</c:v>
                  </c:pt>
                  <c:pt idx="6">
                    <c:v>NaN</c:v>
                  </c:pt>
                  <c:pt idx="7">
                    <c:v>0.23984445005326027</c:v>
                  </c:pt>
                  <c:pt idx="8">
                    <c:v>NaN</c:v>
                  </c:pt>
                  <c:pt idx="9">
                    <c:v>0.14982958906474697</c:v>
                  </c:pt>
                  <c:pt idx="10">
                    <c:v>NaN</c:v>
                  </c:pt>
                  <c:pt idx="11">
                    <c:v>0.2974243179003452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GmD!$A$12:$A$23</c:f>
              <c:strCache>
                <c:ptCount val="12"/>
                <c:pt idx="0">
                  <c:v>TrChanka2</c:v>
                </c:pt>
                <c:pt idx="1">
                  <c:v>TrMaliDryA</c:v>
                </c:pt>
                <c:pt idx="2">
                  <c:v>TrGambia</c:v>
                </c:pt>
                <c:pt idx="4">
                  <c:v>TrZambWet</c:v>
                </c:pt>
                <c:pt idx="5">
                  <c:v>TrZambDry</c:v>
                </c:pt>
                <c:pt idx="7">
                  <c:v>TrZimbWet</c:v>
                </c:pt>
                <c:pt idx="9">
                  <c:v>TrTPRI</c:v>
                </c:pt>
                <c:pt idx="11">
                  <c:v>TrShimba</c:v>
                </c:pt>
              </c:strCache>
            </c:strRef>
          </c:cat>
          <c:val>
            <c:numRef>
              <c:f>GmD!$N$12:$N$23</c:f>
              <c:numCache>
                <c:ptCount val="12"/>
                <c:pt idx="0">
                  <c:v>0.5247404647842507</c:v>
                </c:pt>
                <c:pt idx="1">
                  <c:v>0.3599841323325808</c:v>
                </c:pt>
                <c:pt idx="2">
                  <c:v>0.6368318771108012</c:v>
                </c:pt>
                <c:pt idx="4">
                  <c:v>0.8901558247112002</c:v>
                </c:pt>
                <c:pt idx="5">
                  <c:v>0.8360652350762706</c:v>
                </c:pt>
                <c:pt idx="7">
                  <c:v>1.1744294287694212</c:v>
                </c:pt>
                <c:pt idx="9">
                  <c:v>0.6828636751436703</c:v>
                </c:pt>
                <c:pt idx="11">
                  <c:v>0.9576032806985737</c:v>
                </c:pt>
              </c:numCache>
            </c:numRef>
          </c:val>
        </c:ser>
        <c:gapWidth val="70"/>
        <c:axId val="65095611"/>
        <c:axId val="48989588"/>
      </c:barChart>
      <c:catAx>
        <c:axId val="65095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989588"/>
        <c:crossesAt val="1"/>
        <c:auto val="1"/>
        <c:lblOffset val="200"/>
        <c:tickLblSkip val="1"/>
        <c:noMultiLvlLbl val="0"/>
      </c:catAx>
      <c:valAx>
        <c:axId val="48989588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out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5095611"/>
        <c:crossesAt val="1"/>
        <c:crossBetween val="between"/>
        <c:dispUnits/>
        <c:majorUnit val="0.5"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Arial"/>
                <a:ea typeface="Arial"/>
                <a:cs typeface="Arial"/>
              </a:rPr>
              <a:t>Glossina pallidipes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: VF Polyester vs Phthalogen Blue Cotton Nzi Trap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3275"/>
          <c:w val="0.9565"/>
          <c:h val="0.77175"/>
        </c:manualLayout>
      </c:layout>
      <c:barChart>
        <c:barDir val="bar"/>
        <c:grouping val="clustered"/>
        <c:varyColors val="1"/>
        <c:ser>
          <c:idx val="0"/>
          <c:order val="0"/>
          <c:tx>
            <c:v>Response Ratio</c:v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errBars>
            <c:errDir val="y"/>
            <c:errBarType val="both"/>
            <c:errValType val="cust"/>
            <c:plus>
              <c:numRef>
                <c:f>GpD!$P$12:$P$21</c:f>
                <c:numCache>
                  <c:ptCount val="10"/>
                  <c:pt idx="0">
                    <c:v>0.36919501965607515</c:v>
                  </c:pt>
                  <c:pt idx="1">
                    <c:v>0.5213476574039451</c:v>
                  </c:pt>
                  <c:pt idx="2">
                    <c:v>0.1805844643480763</c:v>
                  </c:pt>
                  <c:pt idx="3">
                    <c:v>0.1767557996448597</c:v>
                  </c:pt>
                  <c:pt idx="4">
                    <c:v>0.17686593911502457</c:v>
                  </c:pt>
                  <c:pt idx="5">
                    <c:v>0.5244313252026147</c:v>
                  </c:pt>
                  <c:pt idx="6">
                    <c:v>0.1944981030352877</c:v>
                  </c:pt>
                  <c:pt idx="7">
                    <c:v>0.2374666910748533</c:v>
                  </c:pt>
                  <c:pt idx="8">
                    <c:v>0.20926037238518513</c:v>
                  </c:pt>
                  <c:pt idx="9">
                    <c:v>0.305772015660706</c:v>
                  </c:pt>
                </c:numCache>
              </c:numRef>
            </c:plus>
            <c:minus>
              <c:numRef>
                <c:f>GpD!$O$12:$O$21</c:f>
                <c:numCache>
                  <c:ptCount val="10"/>
                  <c:pt idx="0">
                    <c:v>0.25381507082825816</c:v>
                  </c:pt>
                  <c:pt idx="1">
                    <c:v>0.35673990578325865</c:v>
                  </c:pt>
                  <c:pt idx="2">
                    <c:v>0.14186943903392557</c:v>
                  </c:pt>
                  <c:pt idx="3">
                    <c:v>0.12972571979431363</c:v>
                  </c:pt>
                  <c:pt idx="4">
                    <c:v>0.13132048740693958</c:v>
                  </c:pt>
                  <c:pt idx="5">
                    <c:v>0.35539991057726983</c:v>
                  </c:pt>
                  <c:pt idx="6">
                    <c:v>0.14514063677627548</c:v>
                  </c:pt>
                  <c:pt idx="7">
                    <c:v>0.18345975351267196</c:v>
                  </c:pt>
                  <c:pt idx="8">
                    <c:v>0.16943454778155775</c:v>
                  </c:pt>
                  <c:pt idx="9">
                    <c:v>0.2256110458249484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GpD!$A$12:$A$21</c:f>
              <c:strCache>
                <c:ptCount val="10"/>
                <c:pt idx="0">
                  <c:v>TrChanka1</c:v>
                </c:pt>
                <c:pt idx="1">
                  <c:v>TrZimbWet</c:v>
                </c:pt>
                <c:pt idx="2">
                  <c:v>TrKombo</c:v>
                </c:pt>
                <c:pt idx="3">
                  <c:v>TrChanka2</c:v>
                </c:pt>
                <c:pt idx="4">
                  <c:v>TrMinchDry</c:v>
                </c:pt>
                <c:pt idx="5">
                  <c:v>TrShimba</c:v>
                </c:pt>
                <c:pt idx="6">
                  <c:v>TrMinchWet</c:v>
                </c:pt>
                <c:pt idx="7">
                  <c:v>TrNguDry</c:v>
                </c:pt>
                <c:pt idx="8">
                  <c:v>TrKib</c:v>
                </c:pt>
                <c:pt idx="9">
                  <c:v>TrNguWet</c:v>
                </c:pt>
              </c:strCache>
            </c:strRef>
          </c:cat>
          <c:val>
            <c:numRef>
              <c:f>GpD!$N$12:$N$21</c:f>
              <c:numCache>
                <c:ptCount val="10"/>
                <c:pt idx="0">
                  <c:v>0.8121624339016422</c:v>
                </c:pt>
                <c:pt idx="1">
                  <c:v>1.1298709347004603</c:v>
                </c:pt>
                <c:pt idx="2">
                  <c:v>0.6617435077832519</c:v>
                </c:pt>
                <c:pt idx="3">
                  <c:v>0.48755548384387276</c:v>
                </c:pt>
                <c:pt idx="4">
                  <c:v>0.5099547915153985</c:v>
                </c:pt>
                <c:pt idx="5">
                  <c:v>1.1026521105206548</c:v>
                </c:pt>
                <c:pt idx="6">
                  <c:v>0.5719414035189624</c:v>
                </c:pt>
                <c:pt idx="7">
                  <c:v>0.8066663761836641</c:v>
                </c:pt>
                <c:pt idx="8">
                  <c:v>0.8902750141789935</c:v>
                </c:pt>
                <c:pt idx="9">
                  <c:v>0.8605876947167586</c:v>
                </c:pt>
              </c:numCache>
            </c:numRef>
          </c:val>
        </c:ser>
        <c:gapWidth val="70"/>
        <c:axId val="38253109"/>
        <c:axId val="8733662"/>
      </c:barChart>
      <c:catAx>
        <c:axId val="38253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8733662"/>
        <c:crossesAt val="1"/>
        <c:auto val="1"/>
        <c:lblOffset val="200"/>
        <c:tickLblSkip val="1"/>
        <c:noMultiLvlLbl val="0"/>
      </c:catAx>
      <c:valAx>
        <c:axId val="8733662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out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8253109"/>
        <c:crossesAt val="1"/>
        <c:crossBetween val="between"/>
        <c:dispUnits/>
        <c:majorUnit val="0.5"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Arial"/>
                <a:ea typeface="Arial"/>
                <a:cs typeface="Arial"/>
              </a:rPr>
              <a:t>Stomoxys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(Ethiopia): Various Traps vs Phthalogen Blue Cotton Nzi Trap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4475"/>
          <c:w val="0.9565"/>
          <c:h val="0.77225"/>
        </c:manualLayout>
      </c:layout>
      <c:barChart>
        <c:barDir val="bar"/>
        <c:grouping val="clustered"/>
        <c:varyColors val="1"/>
        <c:ser>
          <c:idx val="0"/>
          <c:order val="0"/>
          <c:tx>
            <c:v>Response Ratio</c:v>
          </c:tx>
          <c:spPr>
            <a:solidFill>
              <a:srgbClr val="3366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SStD!$P$12:$P$17</c:f>
                <c:numCache>
                  <c:ptCount val="6"/>
                  <c:pt idx="0">
                    <c:v>0.1402708806184815</c:v>
                  </c:pt>
                  <c:pt idx="1">
                    <c:v>0.0942084811162435</c:v>
                  </c:pt>
                  <c:pt idx="2">
                    <c:v>0.46129465754395405</c:v>
                  </c:pt>
                  <c:pt idx="3">
                    <c:v>0.20779733653573562</c:v>
                  </c:pt>
                  <c:pt idx="4">
                    <c:v>0.3604396852241086</c:v>
                  </c:pt>
                  <c:pt idx="5">
                    <c:v>0.17418321936918912</c:v>
                  </c:pt>
                </c:numCache>
              </c:numRef>
            </c:plus>
            <c:minus>
              <c:numRef>
                <c:f>SStD!$O$12:$O$17</c:f>
                <c:numCache>
                  <c:ptCount val="6"/>
                  <c:pt idx="0">
                    <c:v>0.07605044296388007</c:v>
                  </c:pt>
                  <c:pt idx="1">
                    <c:v>0.04877609379193687</c:v>
                  </c:pt>
                  <c:pt idx="2">
                    <c:v>0.2500993997357627</c:v>
                  </c:pt>
                  <c:pt idx="3">
                    <c:v>0.11266115547701924</c:v>
                  </c:pt>
                  <c:pt idx="4">
                    <c:v>0.19541901784741</c:v>
                  </c:pt>
                  <c:pt idx="5">
                    <c:v>0.09443664238432242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SStD!$A$12:$A$17</c:f>
              <c:strCache>
                <c:ptCount val="6"/>
                <c:pt idx="0">
                  <c:v>BICON</c:v>
                </c:pt>
                <c:pt idx="1">
                  <c:v>CANOPY</c:v>
                </c:pt>
                <c:pt idx="2">
                  <c:v>EPSILON</c:v>
                </c:pt>
                <c:pt idx="3">
                  <c:v>NG2G</c:v>
                </c:pt>
                <c:pt idx="4">
                  <c:v>PYRAMIDAL</c:v>
                </c:pt>
                <c:pt idx="5">
                  <c:v>S3</c:v>
                </c:pt>
              </c:strCache>
            </c:strRef>
          </c:cat>
          <c:val>
            <c:numRef>
              <c:f>SStD!$N$12:$N$17</c:f>
              <c:numCache>
                <c:ptCount val="6"/>
                <c:pt idx="0">
                  <c:v>0.16611008886833253</c:v>
                </c:pt>
                <c:pt idx="1">
                  <c:v>0.10114198221900136</c:v>
                </c:pt>
                <c:pt idx="2">
                  <c:v>0.5462694482365524</c:v>
                </c:pt>
                <c:pt idx="3">
                  <c:v>0.24607554958207056</c:v>
                </c:pt>
                <c:pt idx="4">
                  <c:v>0.426836046656728</c:v>
                </c:pt>
                <c:pt idx="5">
                  <c:v>0.20626939761990837</c:v>
                </c:pt>
              </c:numCache>
            </c:numRef>
          </c:val>
        </c:ser>
        <c:gapWidth val="70"/>
        <c:axId val="34597649"/>
        <c:axId val="42943386"/>
      </c:barChart>
      <c:catAx>
        <c:axId val="34597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2943386"/>
        <c:crossesAt val="1"/>
        <c:auto val="1"/>
        <c:lblOffset val="200"/>
        <c:tickLblSkip val="1"/>
        <c:noMultiLvlLbl val="0"/>
      </c:catAx>
      <c:valAx>
        <c:axId val="42943386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out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4597649"/>
        <c:crossesAt val="1"/>
        <c:crossBetween val="between"/>
        <c:dispUnits/>
        <c:majorUnit val="0.5"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Arial"/>
                <a:ea typeface="Arial"/>
                <a:cs typeface="Arial"/>
              </a:rPr>
              <a:t>Riverine Tsetse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: Various Traps vs Phthalogen Blue Cotton Nzi Trap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4475"/>
          <c:w val="0.9565"/>
          <c:h val="0.772"/>
        </c:manualLayout>
      </c:layout>
      <c:barChart>
        <c:barDir val="bar"/>
        <c:grouping val="clustered"/>
        <c:varyColors val="1"/>
        <c:ser>
          <c:idx val="0"/>
          <c:order val="0"/>
          <c:tx>
            <c:v>Response Ratio</c:v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SGfD!$P$12:$P$20</c:f>
                <c:numCache>
                  <c:ptCount val="9"/>
                  <c:pt idx="0">
                    <c:v>1.5557254707800086</c:v>
                  </c:pt>
                  <c:pt idx="1">
                    <c:v>NaN</c:v>
                  </c:pt>
                  <c:pt idx="2">
                    <c:v>1.5363616398238436</c:v>
                  </c:pt>
                  <c:pt idx="3">
                    <c:v>0.9260300497728688</c:v>
                  </c:pt>
                  <c:pt idx="4">
                    <c:v>1.7870022177366858</c:v>
                  </c:pt>
                  <c:pt idx="5">
                    <c:v>NaN</c:v>
                  </c:pt>
                  <c:pt idx="6">
                    <c:v>0.5198137992439009</c:v>
                  </c:pt>
                  <c:pt idx="7">
                    <c:v>0.47795489998793306</c:v>
                  </c:pt>
                  <c:pt idx="8">
                    <c:v>0.5934123848703265</c:v>
                  </c:pt>
                </c:numCache>
              </c:numRef>
            </c:plus>
            <c:minus>
              <c:numRef>
                <c:f>SGfD!$O$12:$O$20</c:f>
                <c:numCache>
                  <c:ptCount val="9"/>
                  <c:pt idx="0">
                    <c:v>0.9840350012525618</c:v>
                  </c:pt>
                  <c:pt idx="1">
                    <c:v>NaN</c:v>
                  </c:pt>
                  <c:pt idx="2">
                    <c:v>0.9387887080325881</c:v>
                  </c:pt>
                  <c:pt idx="3">
                    <c:v>0.6959250505365002</c:v>
                  </c:pt>
                  <c:pt idx="4">
                    <c:v>1.2993894551597243</c:v>
                  </c:pt>
                  <c:pt idx="5">
                    <c:v>NaN</c:v>
                  </c:pt>
                  <c:pt idx="6">
                    <c:v>0.37657445928918454</c:v>
                  </c:pt>
                  <c:pt idx="7">
                    <c:v>0.3462501539770042</c:v>
                  </c:pt>
                  <c:pt idx="8">
                    <c:v>0.42989229661292194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SGfD!$A$12:$A$20</c:f>
              <c:strCache>
                <c:ptCount val="9"/>
                <c:pt idx="0">
                  <c:v>PYRAMIDAL</c:v>
                </c:pt>
                <c:pt idx="2">
                  <c:v>VAVOUA</c:v>
                </c:pt>
                <c:pt idx="3">
                  <c:v>MONOSCREEN</c:v>
                </c:pt>
                <c:pt idx="4">
                  <c:v>BICON</c:v>
                </c:pt>
                <c:pt idx="6">
                  <c:v>BICON</c:v>
                </c:pt>
                <c:pt idx="7">
                  <c:v>ECRAN</c:v>
                </c:pt>
                <c:pt idx="8">
                  <c:v>VAVOUA</c:v>
                </c:pt>
              </c:strCache>
            </c:strRef>
          </c:cat>
          <c:val>
            <c:numRef>
              <c:f>SGfD!$N$12:$N$20</c:f>
              <c:numCache>
                <c:ptCount val="9"/>
                <c:pt idx="0">
                  <c:v>2.6778272460149033</c:v>
                </c:pt>
                <c:pt idx="2">
                  <c:v>2.4136283325244157</c:v>
                </c:pt>
                <c:pt idx="3">
                  <c:v>2.8006671359821818</c:v>
                </c:pt>
                <c:pt idx="4">
                  <c:v>4.76199971838842</c:v>
                </c:pt>
                <c:pt idx="6">
                  <c:v>1.366584071409524</c:v>
                </c:pt>
                <c:pt idx="7">
                  <c:v>1.2565375411843789</c:v>
                </c:pt>
                <c:pt idx="8">
                  <c:v>1.5600738459050092</c:v>
                </c:pt>
              </c:numCache>
            </c:numRef>
          </c:val>
        </c:ser>
        <c:gapWidth val="70"/>
        <c:axId val="50946155"/>
        <c:axId val="55862212"/>
      </c:barChart>
      <c:catAx>
        <c:axId val="50946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5862212"/>
        <c:crossesAt val="1"/>
        <c:auto val="1"/>
        <c:lblOffset val="200"/>
        <c:tickLblSkip val="1"/>
        <c:noMultiLvlLbl val="0"/>
      </c:catAx>
      <c:valAx>
        <c:axId val="55862212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out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0946155"/>
        <c:crossesAt val="1"/>
        <c:crossBetween val="between"/>
        <c:dispUnits/>
        <c:majorUnit val="1"/>
        <c:min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Arial"/>
                <a:ea typeface="Arial"/>
                <a:cs typeface="Arial"/>
              </a:rPr>
              <a:t>Glossina brevipalpis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(Kenya): Various Traps vs Phthalogen Blue Cotton Nzi Trap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4475"/>
          <c:w val="0.9565"/>
          <c:h val="0.772"/>
        </c:manualLayout>
      </c:layout>
      <c:barChart>
        <c:barDir val="bar"/>
        <c:grouping val="clustered"/>
        <c:varyColors val="1"/>
        <c:ser>
          <c:idx val="0"/>
          <c:order val="0"/>
          <c:tx>
            <c:v>Response Ratio</c:v>
          </c:tx>
          <c:spPr>
            <a:solidFill>
              <a:srgbClr val="3366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SBvD!$P$12:$P$19</c:f>
                <c:numCache>
                  <c:ptCount val="8"/>
                  <c:pt idx="0">
                    <c:v>0.2823355584531923</c:v>
                  </c:pt>
                  <c:pt idx="1">
                    <c:v>0.39081561131471476</c:v>
                  </c:pt>
                  <c:pt idx="2">
                    <c:v>0.22844910077761038</c:v>
                  </c:pt>
                  <c:pt idx="3">
                    <c:v>0.5769456897399557</c:v>
                  </c:pt>
                  <c:pt idx="4">
                    <c:v>NaN</c:v>
                  </c:pt>
                  <c:pt idx="5">
                    <c:v>0.24194454397673265</c:v>
                  </c:pt>
                  <c:pt idx="6">
                    <c:v>0.14584148084223247</c:v>
                  </c:pt>
                  <c:pt idx="7">
                    <c:v>0.20304473064557144</c:v>
                  </c:pt>
                </c:numCache>
              </c:numRef>
            </c:plus>
            <c:minus>
              <c:numRef>
                <c:f>SBvD!$O$12:$O$19</c:f>
                <c:numCache>
                  <c:ptCount val="8"/>
                  <c:pt idx="0">
                    <c:v>0.17273831785864174</c:v>
                  </c:pt>
                  <c:pt idx="1">
                    <c:v>0.23910849792089744</c:v>
                  </c:pt>
                  <c:pt idx="2">
                    <c:v>0.13976954798340083</c:v>
                  </c:pt>
                  <c:pt idx="3">
                    <c:v>0.35298645515101235</c:v>
                  </c:pt>
                  <c:pt idx="4">
                    <c:v>NaN</c:v>
                  </c:pt>
                  <c:pt idx="5">
                    <c:v>0.14802631935766522</c:v>
                  </c:pt>
                  <c:pt idx="6">
                    <c:v>0.08922861935180987</c:v>
                  </c:pt>
                  <c:pt idx="7">
                    <c:v>0.12422666636087848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SBvD!$A$12:$A$19</c:f>
              <c:strCache>
                <c:ptCount val="8"/>
                <c:pt idx="0">
                  <c:v>CANOPY</c:v>
                </c:pt>
                <c:pt idx="1">
                  <c:v>ECRAN</c:v>
                </c:pt>
                <c:pt idx="2">
                  <c:v>STICKY-X</c:v>
                </c:pt>
                <c:pt idx="3">
                  <c:v>SIAMESE</c:v>
                </c:pt>
                <c:pt idx="4">
                  <c:v> ---------------------</c:v>
                </c:pt>
                <c:pt idx="5">
                  <c:v>NZI-POLSED</c:v>
                </c:pt>
                <c:pt idx="6">
                  <c:v>NZI-POLUGA</c:v>
                </c:pt>
                <c:pt idx="7">
                  <c:v>NZI-POLCON</c:v>
                </c:pt>
              </c:strCache>
            </c:strRef>
          </c:cat>
          <c:val>
            <c:numRef>
              <c:f>SBvD!$N$12:$N$19</c:f>
              <c:numCache>
                <c:ptCount val="8"/>
                <c:pt idx="0">
                  <c:v>0.4449945014519792</c:v>
                </c:pt>
                <c:pt idx="1">
                  <c:v>0.6159719982471643</c:v>
                </c:pt>
                <c:pt idx="2">
                  <c:v>0.36006301956662456</c:v>
                </c:pt>
                <c:pt idx="3">
                  <c:v>0.909335193120082</c:v>
                </c:pt>
                <c:pt idx="5">
                  <c:v>0.3813334470365764</c:v>
                </c:pt>
                <c:pt idx="6">
                  <c:v>0.22986356169220173</c:v>
                </c:pt>
                <c:pt idx="7">
                  <c:v>0.3200227034139484</c:v>
                </c:pt>
              </c:numCache>
            </c:numRef>
          </c:val>
        </c:ser>
        <c:gapWidth val="70"/>
        <c:axId val="32997861"/>
        <c:axId val="28545294"/>
      </c:barChart>
      <c:catAx>
        <c:axId val="32997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8545294"/>
        <c:crossesAt val="1"/>
        <c:auto val="1"/>
        <c:lblOffset val="200"/>
        <c:tickLblSkip val="1"/>
        <c:noMultiLvlLbl val="0"/>
      </c:catAx>
      <c:valAx>
        <c:axId val="28545294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out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2997861"/>
        <c:crossesAt val="1"/>
        <c:crossBetween val="between"/>
        <c:dispUnits/>
        <c:majorUnit val="0.5"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Arial"/>
                <a:ea typeface="Arial"/>
                <a:cs typeface="Arial"/>
              </a:rPr>
              <a:t>Glossina pallidipes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: Epsilon / NG2G vs Phthalogen Blue Cotton Nzi Trap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4475"/>
          <c:w val="0.9565"/>
          <c:h val="0.772"/>
        </c:manualLayout>
      </c:layout>
      <c:barChart>
        <c:barDir val="bar"/>
        <c:grouping val="clustered"/>
        <c:varyColors val="1"/>
        <c:ser>
          <c:idx val="0"/>
          <c:order val="0"/>
          <c:tx>
            <c:v>Response Ratio</c:v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9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10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11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errBars>
            <c:errDir val="y"/>
            <c:errBarType val="both"/>
            <c:errValType val="cust"/>
            <c:plus>
              <c:numRef>
                <c:f>SGpD!$P$12:$P$24</c:f>
                <c:numCache>
                  <c:ptCount val="13"/>
                  <c:pt idx="0">
                    <c:v>0.5160974690503555</c:v>
                  </c:pt>
                  <c:pt idx="1">
                    <c:v>0.1589448384786043</c:v>
                  </c:pt>
                  <c:pt idx="2">
                    <c:v>1.011271540511904</c:v>
                  </c:pt>
                  <c:pt idx="3">
                    <c:v>0.3093378443954957</c:v>
                  </c:pt>
                  <c:pt idx="4">
                    <c:v>0.45074263401037307</c:v>
                  </c:pt>
                  <c:pt idx="5">
                    <c:v>0.45508985263453594</c:v>
                  </c:pt>
                  <c:pt idx="6">
                    <c:v>0.3537525903099298</c:v>
                  </c:pt>
                  <c:pt idx="7">
                    <c:v>0.3107510014068391</c:v>
                  </c:pt>
                  <c:pt idx="8">
                    <c:v>NaN</c:v>
                  </c:pt>
                  <c:pt idx="9">
                    <c:v>1.3552158846932985</c:v>
                  </c:pt>
                  <c:pt idx="10">
                    <c:v>0.7001444488702397</c:v>
                  </c:pt>
                  <c:pt idx="11">
                    <c:v>1.0655191211712038</c:v>
                  </c:pt>
                  <c:pt idx="12">
                    <c:v>0.27951067383653794</c:v>
                  </c:pt>
                </c:numCache>
              </c:numRef>
            </c:plus>
            <c:minus>
              <c:numRef>
                <c:f>SGpD!$O$12:$O$24</c:f>
                <c:numCache>
                  <c:ptCount val="13"/>
                  <c:pt idx="0">
                    <c:v>0.3548079163779835</c:v>
                  </c:pt>
                  <c:pt idx="1">
                    <c:v>0.12486907527567576</c:v>
                  </c:pt>
                  <c:pt idx="2">
                    <c:v>0.6851527994363984</c:v>
                  </c:pt>
                  <c:pt idx="3">
                    <c:v>0.22703116166176718</c:v>
                  </c:pt>
                  <c:pt idx="4">
                    <c:v>0.33467010488002824</c:v>
                  </c:pt>
                  <c:pt idx="5">
                    <c:v>0.3396024432681184</c:v>
                  </c:pt>
                  <c:pt idx="6">
                    <c:v>0.26101306782654665</c:v>
                  </c:pt>
                  <c:pt idx="7">
                    <c:v>0.22144151448441118</c:v>
                  </c:pt>
                  <c:pt idx="8">
                    <c:v>NaN</c:v>
                  </c:pt>
                  <c:pt idx="9">
                    <c:v>0.927326669940082</c:v>
                  </c:pt>
                  <c:pt idx="10">
                    <c:v>0.47435917054530397</c:v>
                  </c:pt>
                  <c:pt idx="11">
                    <c:v>0.7826527165462256</c:v>
                  </c:pt>
                  <c:pt idx="12">
                    <c:v>0.18942054700588046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SGpD!$A$12:$A$24</c:f>
              <c:strCache>
                <c:ptCount val="13"/>
                <c:pt idx="0">
                  <c:v>TrChanka1</c:v>
                </c:pt>
                <c:pt idx="1">
                  <c:v>TrKombo</c:v>
                </c:pt>
                <c:pt idx="2">
                  <c:v>TrTrapEth</c:v>
                </c:pt>
                <c:pt idx="3">
                  <c:v>TrChanka2</c:v>
                </c:pt>
                <c:pt idx="4">
                  <c:v>TrMinchDry</c:v>
                </c:pt>
                <c:pt idx="5">
                  <c:v>TrMinchWet</c:v>
                </c:pt>
                <c:pt idx="6">
                  <c:v>TrNguWet</c:v>
                </c:pt>
                <c:pt idx="7">
                  <c:v>BerMih12</c:v>
                </c:pt>
                <c:pt idx="8">
                  <c:v> ---------------------</c:v>
                </c:pt>
                <c:pt idx="9">
                  <c:v>TrZimbWet</c:v>
                </c:pt>
                <c:pt idx="10">
                  <c:v>TrTrapEth</c:v>
                </c:pt>
                <c:pt idx="11">
                  <c:v>TrZimbDry</c:v>
                </c:pt>
                <c:pt idx="12">
                  <c:v>TrShimba</c:v>
                </c:pt>
              </c:strCache>
            </c:strRef>
          </c:cat>
          <c:val>
            <c:numRef>
              <c:f>SGpD!$N$12:$N$24</c:f>
              <c:numCache>
                <c:ptCount val="13"/>
                <c:pt idx="0">
                  <c:v>1.135321318756898</c:v>
                </c:pt>
                <c:pt idx="1">
                  <c:v>0.5824460888071654</c:v>
                </c:pt>
                <c:pt idx="2">
                  <c:v>2.124611191270571</c:v>
                </c:pt>
                <c:pt idx="3">
                  <c:v>0.8532640099985118</c:v>
                </c:pt>
                <c:pt idx="4">
                  <c:v>1.2996191754274018</c:v>
                </c:pt>
                <c:pt idx="5">
                  <c:v>1.3382378798615375</c:v>
                </c:pt>
                <c:pt idx="6">
                  <c:v>0.9956278227001482</c:v>
                </c:pt>
                <c:pt idx="7">
                  <c:v>0.7705023816657601</c:v>
                </c:pt>
                <c:pt idx="9">
                  <c:v>2.937040219925504</c:v>
                </c:pt>
                <c:pt idx="10">
                  <c:v>1.4709548049010543</c:v>
                </c:pt>
                <c:pt idx="11">
                  <c:v>2.94814591298747</c:v>
                </c:pt>
                <c:pt idx="12">
                  <c:v>0.5876899788543989</c:v>
                </c:pt>
              </c:numCache>
            </c:numRef>
          </c:val>
        </c:ser>
        <c:gapWidth val="70"/>
        <c:axId val="55581055"/>
        <c:axId val="30467448"/>
      </c:barChart>
      <c:catAx>
        <c:axId val="55581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0467448"/>
        <c:crossesAt val="1"/>
        <c:auto val="1"/>
        <c:lblOffset val="200"/>
        <c:tickLblSkip val="1"/>
        <c:noMultiLvlLbl val="0"/>
      </c:catAx>
      <c:valAx>
        <c:axId val="30467448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out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5581055"/>
        <c:crossesAt val="1"/>
        <c:crossBetween val="between"/>
        <c:dispUnits/>
        <c:majorUnit val="1"/>
        <c:min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Arial"/>
                <a:ea typeface="Arial"/>
                <a:cs typeface="Arial"/>
              </a:rPr>
              <a:t>Non-biting Muscinae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: VF Polyester vs Phthalogen Blue Cotton Nzi Trap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3275"/>
          <c:w val="0.9565"/>
          <c:h val="0.77175"/>
        </c:manualLayout>
      </c:layout>
      <c:barChart>
        <c:barDir val="bar"/>
        <c:grouping val="clustered"/>
        <c:varyColors val="1"/>
        <c:ser>
          <c:idx val="0"/>
          <c:order val="0"/>
          <c:tx>
            <c:v>Response Ratio</c:v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4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/>
              </a:ln>
            </c:spPr>
          </c:dPt>
          <c:errBars>
            <c:errDir val="y"/>
            <c:errBarType val="both"/>
            <c:errValType val="cust"/>
            <c:plus>
              <c:numRef>
                <c:f>MuD!$P$12:$P$25</c:f>
                <c:numCache>
                  <c:ptCount val="14"/>
                  <c:pt idx="0">
                    <c:v>0.3466536753650693</c:v>
                  </c:pt>
                  <c:pt idx="1">
                    <c:v>0.3951019141183988</c:v>
                  </c:pt>
                  <c:pt idx="2">
                    <c:v>0.27890144779589476</c:v>
                  </c:pt>
                  <c:pt idx="3">
                    <c:v>0.2558301667893351</c:v>
                  </c:pt>
                  <c:pt idx="4">
                    <c:v>0.011917631854584942</c:v>
                  </c:pt>
                  <c:pt idx="5">
                    <c:v>0.3199529946108556</c:v>
                  </c:pt>
                  <c:pt idx="6">
                    <c:v>0.0071038900694676554</c:v>
                  </c:pt>
                  <c:pt idx="7">
                    <c:v>0.3990889854221196</c:v>
                  </c:pt>
                  <c:pt idx="8">
                    <c:v>0.4945744252605061</c:v>
                  </c:pt>
                  <c:pt idx="9">
                    <c:v>0.34601737549495704</c:v>
                  </c:pt>
                  <c:pt idx="10">
                    <c:v>0.32807901243746573</c:v>
                  </c:pt>
                  <c:pt idx="11">
                    <c:v>0.1873339166991338</c:v>
                  </c:pt>
                  <c:pt idx="12">
                    <c:v>0.3204765096120904</c:v>
                  </c:pt>
                  <c:pt idx="13">
                    <c:v>0.007465951974010232</c:v>
                  </c:pt>
                </c:numCache>
              </c:numRef>
            </c:plus>
            <c:minus>
              <c:numRef>
                <c:f>MuD!$O$12:$O$25</c:f>
                <c:numCache>
                  <c:ptCount val="14"/>
                  <c:pt idx="0">
                    <c:v>0.2426924758437362</c:v>
                  </c:pt>
                  <c:pt idx="1">
                    <c:v>0.2568963770327388</c:v>
                  </c:pt>
                  <c:pt idx="2">
                    <c:v>0.19251251937307695</c:v>
                  </c:pt>
                  <c:pt idx="3">
                    <c:v>0.1878598728404688</c:v>
                  </c:pt>
                  <c:pt idx="4">
                    <c:v>0.011758334840710982</c:v>
                  </c:pt>
                  <c:pt idx="5">
                    <c:v>0.22677542054157585</c:v>
                  </c:pt>
                  <c:pt idx="6">
                    <c:v>0.007021556259208084</c:v>
                  </c:pt>
                  <c:pt idx="7">
                    <c:v>0.2047975504629902</c:v>
                  </c:pt>
                  <c:pt idx="8">
                    <c:v>0.2974666469164508</c:v>
                  </c:pt>
                  <c:pt idx="9">
                    <c:v>0.21980876503211438</c:v>
                  </c:pt>
                  <c:pt idx="10">
                    <c:v>0.20828170659266393</c:v>
                  </c:pt>
                  <c:pt idx="11">
                    <c:v>0.12437446480915129</c:v>
                  </c:pt>
                  <c:pt idx="12">
                    <c:v>0.23113378056789924</c:v>
                  </c:pt>
                  <c:pt idx="13">
                    <c:v>0.00738825488036321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MuD!$A$12:$A$25</c:f>
              <c:strCache>
                <c:ptCount val="14"/>
                <c:pt idx="0">
                  <c:v>TrUganda</c:v>
                </c:pt>
                <c:pt idx="1">
                  <c:v>TrShimba</c:v>
                </c:pt>
                <c:pt idx="2">
                  <c:v>TrMinchDry</c:v>
                </c:pt>
                <c:pt idx="3">
                  <c:v>TrZimbWet</c:v>
                </c:pt>
                <c:pt idx="4">
                  <c:v>TrMbita</c:v>
                </c:pt>
                <c:pt idx="5">
                  <c:v>TrKombo</c:v>
                </c:pt>
                <c:pt idx="6">
                  <c:v>TrMinchWet</c:v>
                </c:pt>
                <c:pt idx="7">
                  <c:v>TrMozam</c:v>
                </c:pt>
                <c:pt idx="8">
                  <c:v>TrTPRI</c:v>
                </c:pt>
                <c:pt idx="9">
                  <c:v>TrDidesa</c:v>
                </c:pt>
                <c:pt idx="10">
                  <c:v>TrChanka1</c:v>
                </c:pt>
                <c:pt idx="11">
                  <c:v>TrChanka2</c:v>
                </c:pt>
                <c:pt idx="12">
                  <c:v>TrNguDry</c:v>
                </c:pt>
                <c:pt idx="13">
                  <c:v>TrNguWet</c:v>
                </c:pt>
              </c:strCache>
            </c:strRef>
          </c:cat>
          <c:val>
            <c:numRef>
              <c:f>MuD!$N$12:$N$25</c:f>
              <c:numCache>
                <c:ptCount val="14"/>
                <c:pt idx="0">
                  <c:v>0.8092465181436825</c:v>
                </c:pt>
                <c:pt idx="1">
                  <c:v>0.7344152226897177</c:v>
                </c:pt>
                <c:pt idx="2">
                  <c:v>0.6215150639350304</c:v>
                </c:pt>
                <c:pt idx="3">
                  <c:v>0.7070768685796176</c:v>
                </c:pt>
                <c:pt idx="4">
                  <c:v>0.8796869598914647</c:v>
                </c:pt>
                <c:pt idx="5">
                  <c:v>0.7787010515262528</c:v>
                </c:pt>
                <c:pt idx="6">
                  <c:v>0.6058308685666839</c:v>
                </c:pt>
                <c:pt idx="7">
                  <c:v>0.42066932414392394</c:v>
                </c:pt>
                <c:pt idx="8">
                  <c:v>0.7463906151693008</c:v>
                </c:pt>
                <c:pt idx="9">
                  <c:v>0.6026344138349601</c:v>
                </c:pt>
                <c:pt idx="10">
                  <c:v>0.5704039512894951</c:v>
                </c:pt>
                <c:pt idx="11">
                  <c:v>0.37007240264370955</c:v>
                </c:pt>
                <c:pt idx="12">
                  <c:v>0.8290875826415479</c:v>
                </c:pt>
                <c:pt idx="13">
                  <c:v>0.7099410482353747</c:v>
                </c:pt>
              </c:numCache>
            </c:numRef>
          </c:val>
        </c:ser>
        <c:gapWidth val="70"/>
        <c:axId val="5771577"/>
        <c:axId val="51944194"/>
      </c:barChart>
      <c:catAx>
        <c:axId val="5771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1944194"/>
        <c:crossesAt val="1"/>
        <c:auto val="1"/>
        <c:lblOffset val="200"/>
        <c:tickLblSkip val="1"/>
        <c:noMultiLvlLbl val="0"/>
      </c:catAx>
      <c:valAx>
        <c:axId val="51944194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out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771577"/>
        <c:crossesAt val="1"/>
        <c:crossBetween val="between"/>
        <c:dispUnits/>
        <c:majorUnit val="0.5"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Arial"/>
                <a:ea typeface="Arial"/>
                <a:cs typeface="Arial"/>
              </a:rPr>
              <a:t>Tabanidae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: VF Polyester vs Phthalogen Blue Cotton Nzi Trap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3275"/>
          <c:w val="0.9565"/>
          <c:h val="0.77175"/>
        </c:manualLayout>
      </c:layout>
      <c:barChart>
        <c:barDir val="bar"/>
        <c:grouping val="clustered"/>
        <c:varyColors val="1"/>
        <c:ser>
          <c:idx val="0"/>
          <c:order val="0"/>
          <c:tx>
            <c:v>Response Ratio</c:v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4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6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errBars>
            <c:errDir val="y"/>
            <c:errBarType val="both"/>
            <c:errValType val="cust"/>
            <c:plus>
              <c:numRef>
                <c:f>TbD!$P$12:$P$31</c:f>
                <c:numCache>
                  <c:ptCount val="20"/>
                  <c:pt idx="0">
                    <c:v>0.3838019991867774</c:v>
                  </c:pt>
                  <c:pt idx="1">
                    <c:v>0.37271202260108804</c:v>
                  </c:pt>
                  <c:pt idx="2">
                    <c:v>0.19735669689929702</c:v>
                  </c:pt>
                  <c:pt idx="3">
                    <c:v>0.2166790731443049</c:v>
                  </c:pt>
                  <c:pt idx="4">
                    <c:v>0.4216475215276442</c:v>
                  </c:pt>
                  <c:pt idx="5">
                    <c:v>0.3592465603865921</c:v>
                  </c:pt>
                  <c:pt idx="6">
                    <c:v>0.3404835860312605</c:v>
                  </c:pt>
                  <c:pt idx="7">
                    <c:v>0.2972705155214044</c:v>
                  </c:pt>
                  <c:pt idx="8">
                    <c:v>0.55092895320826</c:v>
                  </c:pt>
                  <c:pt idx="9">
                    <c:v>0.28062172651366113</c:v>
                  </c:pt>
                  <c:pt idx="10">
                    <c:v>0.6369504999806617</c:v>
                  </c:pt>
                  <c:pt idx="11">
                    <c:v>0.23563627298740575</c:v>
                  </c:pt>
                  <c:pt idx="12">
                    <c:v>0.31669308120926587</c:v>
                  </c:pt>
                  <c:pt idx="13">
                    <c:v>0.17594980367729662</c:v>
                  </c:pt>
                  <c:pt idx="14">
                    <c:v>0.2565948425078247</c:v>
                  </c:pt>
                  <c:pt idx="15">
                    <c:v>0.14615129512568348</c:v>
                  </c:pt>
                  <c:pt idx="16">
                    <c:v>0.29280641635720694</c:v>
                  </c:pt>
                  <c:pt idx="17">
                    <c:v>0.14980858428945087</c:v>
                  </c:pt>
                  <c:pt idx="18">
                    <c:v>0.9678132658297722</c:v>
                  </c:pt>
                  <c:pt idx="19">
                    <c:v>0.10846552904832069</c:v>
                  </c:pt>
                </c:numCache>
              </c:numRef>
            </c:plus>
            <c:minus>
              <c:numRef>
                <c:f>TbD!$O$12:$O$31</c:f>
                <c:numCache>
                  <c:ptCount val="20"/>
                  <c:pt idx="0">
                    <c:v>0.2638571118818611</c:v>
                  </c:pt>
                  <c:pt idx="1">
                    <c:v>0.2879478156083918</c:v>
                  </c:pt>
                  <c:pt idx="2">
                    <c:v>0.14643273793639844</c:v>
                  </c:pt>
                  <c:pt idx="3">
                    <c:v>0.1695002519426354</c:v>
                  </c:pt>
                  <c:pt idx="4">
                    <c:v>0.295960237883235</c:v>
                  </c:pt>
                  <c:pt idx="5">
                    <c:v>0.24986866302874455</c:v>
                  </c:pt>
                  <c:pt idx="6">
                    <c:v>0.2418071292351096</c:v>
                  </c:pt>
                  <c:pt idx="7">
                    <c:v>0.21772235228388692</c:v>
                  </c:pt>
                  <c:pt idx="8">
                    <c:v>0.36854465991260654</c:v>
                  </c:pt>
                  <c:pt idx="9">
                    <c:v>0.2157745845730391</c:v>
                  </c:pt>
                  <c:pt idx="10">
                    <c:v>0.4203421205951412</c:v>
                  </c:pt>
                  <c:pt idx="11">
                    <c:v>0.16836742398154586</c:v>
                  </c:pt>
                  <c:pt idx="12">
                    <c:v>0.22921106832559934</c:v>
                  </c:pt>
                  <c:pt idx="13">
                    <c:v>0.1461144108896033</c:v>
                  </c:pt>
                  <c:pt idx="14">
                    <c:v>0.1856690711277939</c:v>
                  </c:pt>
                  <c:pt idx="15">
                    <c:v>0.11530907176609845</c:v>
                  </c:pt>
                  <c:pt idx="16">
                    <c:v>0.21340140164840604</c:v>
                  </c:pt>
                  <c:pt idx="17">
                    <c:v>0.12559053930766084</c:v>
                  </c:pt>
                  <c:pt idx="18">
                    <c:v>0.42354522900973446</c:v>
                  </c:pt>
                  <c:pt idx="19">
                    <c:v>0.08699647435150687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TbD!$A$12:$A$31</c:f>
              <c:strCache>
                <c:ptCount val="20"/>
                <c:pt idx="0">
                  <c:v>TrChanka1</c:v>
                </c:pt>
                <c:pt idx="1">
                  <c:v>TrZimbWet</c:v>
                </c:pt>
                <c:pt idx="2">
                  <c:v>TrMaliDryA</c:v>
                </c:pt>
                <c:pt idx="3">
                  <c:v>TrDidesa</c:v>
                </c:pt>
                <c:pt idx="4">
                  <c:v>TrShimba</c:v>
                </c:pt>
                <c:pt idx="5">
                  <c:v>TrUganda</c:v>
                </c:pt>
                <c:pt idx="6">
                  <c:v>TrMinchDry</c:v>
                </c:pt>
                <c:pt idx="7">
                  <c:v>TrTPRI</c:v>
                </c:pt>
                <c:pt idx="8">
                  <c:v>TrJapan</c:v>
                </c:pt>
                <c:pt idx="9">
                  <c:v>TrZambDry</c:v>
                </c:pt>
                <c:pt idx="10">
                  <c:v>TrMaliWet</c:v>
                </c:pt>
                <c:pt idx="11">
                  <c:v>TrDenmark</c:v>
                </c:pt>
                <c:pt idx="12">
                  <c:v>TrNguWet</c:v>
                </c:pt>
                <c:pt idx="13">
                  <c:v>TrZambWet</c:v>
                </c:pt>
                <c:pt idx="14">
                  <c:v>TrKib</c:v>
                </c:pt>
                <c:pt idx="15">
                  <c:v>TrMinchWet</c:v>
                </c:pt>
                <c:pt idx="16">
                  <c:v>TrNguDry</c:v>
                </c:pt>
                <c:pt idx="17">
                  <c:v>TrLouisiana</c:v>
                </c:pt>
                <c:pt idx="18">
                  <c:v>TrMozam</c:v>
                </c:pt>
                <c:pt idx="19">
                  <c:v>TrGambia</c:v>
                </c:pt>
              </c:strCache>
            </c:strRef>
          </c:cat>
          <c:val>
            <c:numRef>
              <c:f>TbD!$N$12:$N$31</c:f>
              <c:numCache>
                <c:ptCount val="20"/>
                <c:pt idx="0">
                  <c:v>0.8442951535105301</c:v>
                </c:pt>
                <c:pt idx="1">
                  <c:v>1.26611946913178</c:v>
                </c:pt>
                <c:pt idx="2">
                  <c:v>0.5675026464086027</c:v>
                </c:pt>
                <c:pt idx="3">
                  <c:v>0.7784670441777968</c:v>
                </c:pt>
                <c:pt idx="4">
                  <c:v>0.9928681498699027</c:v>
                </c:pt>
                <c:pt idx="5">
                  <c:v>0.8206818736677118</c:v>
                </c:pt>
                <c:pt idx="6">
                  <c:v>0.8343566557114768</c:v>
                </c:pt>
                <c:pt idx="7">
                  <c:v>0.8136257742458914</c:v>
                </c:pt>
                <c:pt idx="8">
                  <c:v>1.1132643059729161</c:v>
                </c:pt>
                <c:pt idx="9">
                  <c:v>0.9337502725424437</c:v>
                </c:pt>
                <c:pt idx="10">
                  <c:v>1.2360423204103612</c:v>
                </c:pt>
                <c:pt idx="11">
                  <c:v>0.5897748046208712</c:v>
                </c:pt>
                <c:pt idx="12">
                  <c:v>0.8297655378806963</c:v>
                </c:pt>
                <c:pt idx="13">
                  <c:v>0.861688066029215</c:v>
                </c:pt>
                <c:pt idx="14">
                  <c:v>0.6717124838775309</c:v>
                </c:pt>
                <c:pt idx="15">
                  <c:v>0.5464122992001568</c:v>
                </c:pt>
                <c:pt idx="16">
                  <c:v>0.7869188097429961</c:v>
                </c:pt>
                <c:pt idx="17">
                  <c:v>0.7768810780546551</c:v>
                </c:pt>
                <c:pt idx="18">
                  <c:v>0.7531448910898797</c:v>
                </c:pt>
                <c:pt idx="19">
                  <c:v>0.4395218489650253</c:v>
                </c:pt>
              </c:numCache>
            </c:numRef>
          </c:val>
        </c:ser>
        <c:gapWidth val="70"/>
        <c:axId val="64844563"/>
        <c:axId val="46730156"/>
      </c:barChart>
      <c:catAx>
        <c:axId val="64844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6730156"/>
        <c:crossesAt val="1"/>
        <c:auto val="1"/>
        <c:lblOffset val="200"/>
        <c:tickLblSkip val="1"/>
        <c:noMultiLvlLbl val="0"/>
      </c:catAx>
      <c:valAx>
        <c:axId val="46730156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out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4844563"/>
        <c:crossesAt val="1"/>
        <c:crossBetween val="between"/>
        <c:dispUnits/>
        <c:majorUnit val="0.5"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Arial"/>
                <a:ea typeface="Arial"/>
                <a:cs typeface="Arial"/>
              </a:rPr>
              <a:t>Stomoxys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: VF Polyester vs Phthalogen Blue Cotton Nzi Trap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3275"/>
          <c:w val="0.9565"/>
          <c:h val="0.77175"/>
        </c:manualLayout>
      </c:layout>
      <c:barChart>
        <c:barDir val="bar"/>
        <c:grouping val="clustered"/>
        <c:varyColors val="1"/>
        <c:ser>
          <c:idx val="0"/>
          <c:order val="0"/>
          <c:tx>
            <c:v>Response Ratio</c:v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4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6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errBars>
            <c:errDir val="y"/>
            <c:errBarType val="both"/>
            <c:errValType val="cust"/>
            <c:plus>
              <c:numRef>
                <c:f>StD!$P$12:$P$28</c:f>
                <c:numCache>
                  <c:ptCount val="17"/>
                  <c:pt idx="0">
                    <c:v>0.2333329093205907</c:v>
                  </c:pt>
                  <c:pt idx="1">
                    <c:v>0.23869275344585095</c:v>
                  </c:pt>
                  <c:pt idx="2">
                    <c:v>0.2659890309010374</c:v>
                  </c:pt>
                  <c:pt idx="3">
                    <c:v>0.27532186943123693</c:v>
                  </c:pt>
                  <c:pt idx="4">
                    <c:v>0.3011772720784859</c:v>
                  </c:pt>
                  <c:pt idx="5">
                    <c:v>0.2630573112548936</c:v>
                  </c:pt>
                  <c:pt idx="6">
                    <c:v>0.8004004863034093</c:v>
                  </c:pt>
                  <c:pt idx="7">
                    <c:v>0.32566928025790054</c:v>
                  </c:pt>
                  <c:pt idx="8">
                    <c:v>0.985382247494224</c:v>
                  </c:pt>
                  <c:pt idx="9">
                    <c:v>0.43604049279755736</c:v>
                  </c:pt>
                  <c:pt idx="10">
                    <c:v>0.18549591218655787</c:v>
                  </c:pt>
                  <c:pt idx="11">
                    <c:v>0.881778837207561</c:v>
                  </c:pt>
                  <c:pt idx="12">
                    <c:v>0.30953947869357706</c:v>
                  </c:pt>
                  <c:pt idx="13">
                    <c:v>0.1803112726305599</c:v>
                  </c:pt>
                  <c:pt idx="14">
                    <c:v>0.2376814757135459</c:v>
                  </c:pt>
                  <c:pt idx="15">
                    <c:v>0.8086351135477396</c:v>
                  </c:pt>
                  <c:pt idx="16">
                    <c:v>0.1623246729967694</c:v>
                  </c:pt>
                </c:numCache>
              </c:numRef>
            </c:plus>
            <c:minus>
              <c:numRef>
                <c:f>StD!$O$12:$O$28</c:f>
                <c:numCache>
                  <c:ptCount val="17"/>
                  <c:pt idx="0">
                    <c:v>0.18390253210816976</c:v>
                  </c:pt>
                  <c:pt idx="1">
                    <c:v>0.1810413360427089</c:v>
                  </c:pt>
                  <c:pt idx="2">
                    <c:v>0.19570373151253317</c:v>
                  </c:pt>
                  <c:pt idx="3">
                    <c:v>0.21195302673447192</c:v>
                  </c:pt>
                  <c:pt idx="4">
                    <c:v>0.22019606892703525</c:v>
                  </c:pt>
                  <c:pt idx="5">
                    <c:v>0.18907022269693136</c:v>
                  </c:pt>
                  <c:pt idx="6">
                    <c:v>0.4967922066748075</c:v>
                  </c:pt>
                  <c:pt idx="7">
                    <c:v>0.22666005836191083</c:v>
                  </c:pt>
                  <c:pt idx="8">
                    <c:v>0.522624894897196</c:v>
                  </c:pt>
                  <c:pt idx="9">
                    <c:v>0.18276701618482258</c:v>
                  </c:pt>
                  <c:pt idx="10">
                    <c:v>0.13511360584915477</c:v>
                  </c:pt>
                  <c:pt idx="11">
                    <c:v>0.4702216967145598</c:v>
                  </c:pt>
                  <c:pt idx="12">
                    <c:v>0.17870589377940932</c:v>
                  </c:pt>
                  <c:pt idx="13">
                    <c:v>0.10718123859525688</c:v>
                  </c:pt>
                  <c:pt idx="14">
                    <c:v>0.11190745689813793</c:v>
                  </c:pt>
                  <c:pt idx="15">
                    <c:v>0.41674280665287744</c:v>
                  </c:pt>
                  <c:pt idx="16">
                    <c:v>0.10441650876013275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StD!$A$12:$A$28</c:f>
              <c:strCache>
                <c:ptCount val="17"/>
                <c:pt idx="0">
                  <c:v>TrNguDry</c:v>
                </c:pt>
                <c:pt idx="1">
                  <c:v>TrTPRI</c:v>
                </c:pt>
                <c:pt idx="2">
                  <c:v>TrUganda</c:v>
                </c:pt>
                <c:pt idx="3">
                  <c:v>TrMbita</c:v>
                </c:pt>
                <c:pt idx="4">
                  <c:v>TrKib</c:v>
                </c:pt>
                <c:pt idx="5">
                  <c:v>TrMinchWet</c:v>
                </c:pt>
                <c:pt idx="6">
                  <c:v>TrMinchDry</c:v>
                </c:pt>
                <c:pt idx="7">
                  <c:v>TrZimbWet</c:v>
                </c:pt>
                <c:pt idx="8">
                  <c:v>TrMaliWet</c:v>
                </c:pt>
                <c:pt idx="9">
                  <c:v>TrMozam</c:v>
                </c:pt>
                <c:pt idx="10">
                  <c:v>TrGambia</c:v>
                </c:pt>
                <c:pt idx="11">
                  <c:v>TrNguWet</c:v>
                </c:pt>
                <c:pt idx="12">
                  <c:v>TrKombo</c:v>
                </c:pt>
                <c:pt idx="13">
                  <c:v>TrDidesa</c:v>
                </c:pt>
                <c:pt idx="14">
                  <c:v>TrChanka1</c:v>
                </c:pt>
                <c:pt idx="15">
                  <c:v>TrIowa</c:v>
                </c:pt>
                <c:pt idx="16">
                  <c:v>TrChanka2</c:v>
                </c:pt>
              </c:strCache>
            </c:strRef>
          </c:cat>
          <c:val>
            <c:numRef>
              <c:f>StD!$N$12:$N$28</c:f>
              <c:numCache>
                <c:ptCount val="17"/>
                <c:pt idx="0">
                  <c:v>0.868100048353261</c:v>
                </c:pt>
                <c:pt idx="1">
                  <c:v>0.7495610157399965</c:v>
                </c:pt>
                <c:pt idx="2">
                  <c:v>0.7406249435034707</c:v>
                </c:pt>
                <c:pt idx="3">
                  <c:v>0.9208832143485393</c:v>
                </c:pt>
                <c:pt idx="4">
                  <c:v>0.8189314159462769</c:v>
                </c:pt>
                <c:pt idx="5">
                  <c:v>0.6722295118026553</c:v>
                </c:pt>
                <c:pt idx="6">
                  <c:v>1.3096899870473768</c:v>
                </c:pt>
                <c:pt idx="7">
                  <c:v>0.7455489161149246</c:v>
                </c:pt>
                <c:pt idx="8">
                  <c:v>1.1128624767172182</c:v>
                </c:pt>
                <c:pt idx="9">
                  <c:v>0.31465521329035256</c:v>
                </c:pt>
                <c:pt idx="10">
                  <c:v>0.49745681346861276</c:v>
                </c:pt>
                <c:pt idx="11">
                  <c:v>1.0074701667477985</c:v>
                </c:pt>
                <c:pt idx="12">
                  <c:v>0.4228006840616502</c:v>
                </c:pt>
                <c:pt idx="13">
                  <c:v>0.2642687889889527</c:v>
                </c:pt>
                <c:pt idx="14">
                  <c:v>0.21147713772219087</c:v>
                </c:pt>
                <c:pt idx="15">
                  <c:v>0.8599119218442901</c:v>
                </c:pt>
                <c:pt idx="16">
                  <c:v>0.29269405900506096</c:v>
                </c:pt>
              </c:numCache>
            </c:numRef>
          </c:val>
        </c:ser>
        <c:gapWidth val="70"/>
        <c:axId val="17918221"/>
        <c:axId val="27046262"/>
      </c:barChart>
      <c:catAx>
        <c:axId val="17918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7046262"/>
        <c:crossesAt val="1"/>
        <c:auto val="1"/>
        <c:lblOffset val="200"/>
        <c:tickLblSkip val="1"/>
        <c:noMultiLvlLbl val="0"/>
      </c:catAx>
      <c:valAx>
        <c:axId val="27046262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out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7918221"/>
        <c:crossesAt val="1"/>
        <c:crossBetween val="between"/>
        <c:dispUnits/>
        <c:majorUnit val="0.5"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Arial"/>
                <a:ea typeface="Arial"/>
                <a:cs typeface="Arial"/>
              </a:rPr>
              <a:t>Riverine Glossina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: VF Polyester vs Phthalogen Blue Cotton Nzi Trap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3275"/>
          <c:w val="0.9565"/>
          <c:h val="0.77175"/>
        </c:manualLayout>
      </c:layout>
      <c:barChart>
        <c:barDir val="bar"/>
        <c:grouping val="clustered"/>
        <c:varyColors val="1"/>
        <c:ser>
          <c:idx val="0"/>
          <c:order val="0"/>
          <c:tx>
            <c:v>Response Ratio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GfD!$P$12:$P$19</c:f>
                <c:numCache>
                  <c:ptCount val="8"/>
                  <c:pt idx="0">
                    <c:v>0.19765050694130315</c:v>
                  </c:pt>
                  <c:pt idx="1">
                    <c:v>0.36555856761728767</c:v>
                  </c:pt>
                  <c:pt idx="2">
                    <c:v>0.3236747813696257</c:v>
                  </c:pt>
                  <c:pt idx="3">
                    <c:v>NaN</c:v>
                  </c:pt>
                  <c:pt idx="4">
                    <c:v>0.6976640096817381</c:v>
                  </c:pt>
                  <c:pt idx="5">
                    <c:v>0.30980204121952903</c:v>
                  </c:pt>
                  <c:pt idx="6">
                    <c:v>NaN</c:v>
                  </c:pt>
                  <c:pt idx="7">
                    <c:v>0.7106068536216745</c:v>
                  </c:pt>
                </c:numCache>
              </c:numRef>
            </c:plus>
            <c:minus>
              <c:numRef>
                <c:f>GfD!$O$12:$O$19</c:f>
                <c:numCache>
                  <c:ptCount val="8"/>
                  <c:pt idx="0">
                    <c:v>0.15570612335310607</c:v>
                  </c:pt>
                  <c:pt idx="1">
                    <c:v>0.26580993760981897</c:v>
                  </c:pt>
                  <c:pt idx="2">
                    <c:v>0.24324630570821748</c:v>
                  </c:pt>
                  <c:pt idx="3">
                    <c:v>NaN</c:v>
                  </c:pt>
                  <c:pt idx="4">
                    <c:v>0.4182423950809906</c:v>
                  </c:pt>
                  <c:pt idx="5">
                    <c:v>0.2208461099293192</c:v>
                  </c:pt>
                  <c:pt idx="6">
                    <c:v>NaN</c:v>
                  </c:pt>
                  <c:pt idx="7">
                    <c:v>0.44947648491162673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GfD!$A$12:$A$19</c:f>
              <c:strCache>
                <c:ptCount val="8"/>
                <c:pt idx="0">
                  <c:v>TrChanka1</c:v>
                </c:pt>
                <c:pt idx="1">
                  <c:v>TrMbita</c:v>
                </c:pt>
                <c:pt idx="2">
                  <c:v>TrUganda</c:v>
                </c:pt>
                <c:pt idx="4">
                  <c:v>TrMaliWet</c:v>
                </c:pt>
                <c:pt idx="5">
                  <c:v>TrGambia</c:v>
                </c:pt>
                <c:pt idx="7">
                  <c:v>TrDidesa</c:v>
                </c:pt>
              </c:strCache>
            </c:strRef>
          </c:cat>
          <c:val>
            <c:numRef>
              <c:f>GfD!$N$12:$N$19</c:f>
              <c:numCache>
                <c:ptCount val="8"/>
                <c:pt idx="0">
                  <c:v>0.7337190723018909</c:v>
                </c:pt>
                <c:pt idx="1">
                  <c:v>0.9741396953904078</c:v>
                </c:pt>
                <c:pt idx="2">
                  <c:v>0.978915666020201</c:v>
                </c:pt>
                <c:pt idx="4">
                  <c:v>1.0442737824274138</c:v>
                </c:pt>
                <c:pt idx="5">
                  <c:v>0.7691288783014008</c:v>
                </c:pt>
                <c:pt idx="7">
                  <c:v>1.2231479329569497</c:v>
                </c:pt>
              </c:numCache>
            </c:numRef>
          </c:val>
        </c:ser>
        <c:gapWidth val="70"/>
        <c:axId val="42089767"/>
        <c:axId val="43263584"/>
      </c:barChart>
      <c:catAx>
        <c:axId val="42089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3263584"/>
        <c:crossesAt val="1"/>
        <c:auto val="1"/>
        <c:lblOffset val="200"/>
        <c:tickLblSkip val="1"/>
        <c:noMultiLvlLbl val="0"/>
      </c:catAx>
      <c:valAx>
        <c:axId val="43263584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out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2089767"/>
        <c:crossesAt val="1"/>
        <c:crossBetween val="between"/>
        <c:dispUnits/>
        <c:majorUnit val="0.5"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1" right="1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1" right="1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1" right="1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1" right="1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1" right="1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1" right="1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1" right="1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1" right="1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1" right="1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1" right="1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1" right="1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1" right="1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0.62525</cdr:y>
    </cdr:from>
    <cdr:to>
      <cdr:x>0.35975</cdr:x>
      <cdr:y>0.72425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2524125"/>
          <a:ext cx="952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CV &gt; 30%
Geo X &lt; 6</a:t>
          </a:r>
        </a:p>
      </cdr:txBody>
    </cdr:sp>
  </cdr:relSizeAnchor>
  <cdr:relSizeAnchor xmlns:cdr="http://schemas.openxmlformats.org/drawingml/2006/chartDrawing">
    <cdr:from>
      <cdr:x>0.182</cdr:x>
      <cdr:y>0.64975</cdr:y>
    </cdr:from>
    <cdr:to>
      <cdr:x>0.22125</cdr:x>
      <cdr:y>0.7005</cdr:y>
    </cdr:to>
    <cdr:sp>
      <cdr:nvSpPr>
        <cdr:cNvPr id="2" name="Rectangle 2"/>
        <cdr:cNvSpPr>
          <a:spLocks/>
        </cdr:cNvSpPr>
      </cdr:nvSpPr>
      <cdr:spPr>
        <a:xfrm>
          <a:off x="1371600" y="2619375"/>
          <a:ext cx="295275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0.2105</cdr:x>
      <cdr:y>0.57525</cdr:y>
    </cdr:from>
    <cdr:to>
      <cdr:x>0.33825</cdr:x>
      <cdr:y>0.674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2314575"/>
          <a:ext cx="9715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CV &gt; 40%
Geo X &lt; 5</a:t>
          </a:r>
        </a:p>
      </cdr:txBody>
    </cdr:sp>
  </cdr:relSizeAnchor>
  <cdr:relSizeAnchor xmlns:cdr="http://schemas.openxmlformats.org/drawingml/2006/chartDrawing">
    <cdr:from>
      <cdr:x>0.1575</cdr:x>
      <cdr:y>0.599</cdr:y>
    </cdr:from>
    <cdr:to>
      <cdr:x>0.197</cdr:x>
      <cdr:y>0.64975</cdr:y>
    </cdr:to>
    <cdr:sp>
      <cdr:nvSpPr>
        <cdr:cNvPr id="2" name="Rectangle 2"/>
        <cdr:cNvSpPr>
          <a:spLocks/>
        </cdr:cNvSpPr>
      </cdr:nvSpPr>
      <cdr:spPr>
        <a:xfrm>
          <a:off x="1190625" y="2409825"/>
          <a:ext cx="295275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0.81375</cdr:x>
      <cdr:y>0.64975</cdr:y>
    </cdr:from>
    <cdr:to>
      <cdr:x>0.93975</cdr:x>
      <cdr:y>0.7485</cdr:y>
    </cdr:to>
    <cdr:sp>
      <cdr:nvSpPr>
        <cdr:cNvPr id="1" name="TextBox 1"/>
        <cdr:cNvSpPr txBox="1">
          <a:spLocks noChangeArrowheads="1"/>
        </cdr:cNvSpPr>
      </cdr:nvSpPr>
      <cdr:spPr>
        <a:xfrm>
          <a:off x="6162675" y="2619375"/>
          <a:ext cx="952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CV &gt; 40%
Geo X &lt; 5</a:t>
          </a:r>
        </a:p>
      </cdr:txBody>
    </cdr:sp>
  </cdr:relSizeAnchor>
  <cdr:relSizeAnchor xmlns:cdr="http://schemas.openxmlformats.org/drawingml/2006/chartDrawing">
    <cdr:from>
      <cdr:x>0.761</cdr:x>
      <cdr:y>0.674</cdr:y>
    </cdr:from>
    <cdr:to>
      <cdr:x>0.80025</cdr:x>
      <cdr:y>0.72475</cdr:y>
    </cdr:to>
    <cdr:sp>
      <cdr:nvSpPr>
        <cdr:cNvPr id="2" name="Rectangle 2"/>
        <cdr:cNvSpPr>
          <a:spLocks/>
        </cdr:cNvSpPr>
      </cdr:nvSpPr>
      <cdr:spPr>
        <a:xfrm>
          <a:off x="5762625" y="2714625"/>
          <a:ext cx="295275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0.2165</cdr:x>
      <cdr:y>0.1765</cdr:y>
    </cdr:from>
    <cdr:to>
      <cdr:x>0.34275</cdr:x>
      <cdr:y>0.276</cdr:y>
    </cdr:to>
    <cdr:sp>
      <cdr:nvSpPr>
        <cdr:cNvPr id="1" name="TextBox 1"/>
        <cdr:cNvSpPr txBox="1">
          <a:spLocks noChangeArrowheads="1"/>
        </cdr:cNvSpPr>
      </cdr:nvSpPr>
      <cdr:spPr>
        <a:xfrm>
          <a:off x="1638300" y="704850"/>
          <a:ext cx="952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CV &gt; 40%
Geo X &lt; 5</a:t>
          </a:r>
        </a:p>
      </cdr:txBody>
    </cdr:sp>
  </cdr:relSizeAnchor>
  <cdr:relSizeAnchor xmlns:cdr="http://schemas.openxmlformats.org/drawingml/2006/chartDrawing">
    <cdr:from>
      <cdr:x>0.79425</cdr:x>
      <cdr:y>0.20025</cdr:y>
    </cdr:from>
    <cdr:to>
      <cdr:x>0.95225</cdr:x>
      <cdr:y>0.2705</cdr:y>
    </cdr:to>
    <cdr:sp>
      <cdr:nvSpPr>
        <cdr:cNvPr id="2" name="TextBox 2"/>
        <cdr:cNvSpPr txBox="1">
          <a:spLocks noChangeArrowheads="1"/>
        </cdr:cNvSpPr>
      </cdr:nvSpPr>
      <cdr:spPr>
        <a:xfrm>
          <a:off x="6019800" y="800100"/>
          <a:ext cx="12001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G. tachinoides</a:t>
          </a:r>
        </a:p>
      </cdr:txBody>
    </cdr:sp>
  </cdr:relSizeAnchor>
  <cdr:relSizeAnchor xmlns:cdr="http://schemas.openxmlformats.org/drawingml/2006/chartDrawing">
    <cdr:from>
      <cdr:x>0.79425</cdr:x>
      <cdr:y>0.667</cdr:y>
    </cdr:from>
    <cdr:to>
      <cdr:x>0.95725</cdr:x>
      <cdr:y>0.73875</cdr:y>
    </cdr:to>
    <cdr:sp>
      <cdr:nvSpPr>
        <cdr:cNvPr id="3" name="TextBox 6"/>
        <cdr:cNvSpPr txBox="1">
          <a:spLocks noChangeArrowheads="1"/>
        </cdr:cNvSpPr>
      </cdr:nvSpPr>
      <cdr:spPr>
        <a:xfrm>
          <a:off x="6019800" y="2686050"/>
          <a:ext cx="1238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G. fuscipes</a:t>
          </a:r>
        </a:p>
      </cdr:txBody>
    </cdr:sp>
  </cdr:relSizeAnchor>
  <cdr:relSizeAnchor xmlns:cdr="http://schemas.openxmlformats.org/drawingml/2006/chartDrawing">
    <cdr:from>
      <cdr:x>0.16375</cdr:x>
      <cdr:y>0.20025</cdr:y>
    </cdr:from>
    <cdr:to>
      <cdr:x>0.204</cdr:x>
      <cdr:y>0.25025</cdr:y>
    </cdr:to>
    <cdr:sp>
      <cdr:nvSpPr>
        <cdr:cNvPr id="4" name="Rectangle 7"/>
        <cdr:cNvSpPr>
          <a:spLocks/>
        </cdr:cNvSpPr>
      </cdr:nvSpPr>
      <cdr:spPr>
        <a:xfrm>
          <a:off x="1238250" y="800100"/>
          <a:ext cx="30480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0.1965</cdr:x>
      <cdr:y>0.33325</cdr:y>
    </cdr:from>
    <cdr:to>
      <cdr:x>0.3235</cdr:x>
      <cdr:y>0.4515</cdr:y>
    </cdr:to>
    <cdr:sp>
      <cdr:nvSpPr>
        <cdr:cNvPr id="5" name="TextBox 8"/>
        <cdr:cNvSpPr txBox="1">
          <a:spLocks noChangeArrowheads="1"/>
        </cdr:cNvSpPr>
      </cdr:nvSpPr>
      <cdr:spPr>
        <a:xfrm>
          <a:off x="1485900" y="1343025"/>
          <a:ext cx="9620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G. palpalis
gambiensis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0.1985</cdr:x>
      <cdr:y>0.66425</cdr:y>
    </cdr:from>
    <cdr:to>
      <cdr:x>0.374</cdr:x>
      <cdr:y>0.74425</cdr:y>
    </cdr:to>
    <cdr:sp>
      <cdr:nvSpPr>
        <cdr:cNvPr id="1" name="TextBox 2"/>
        <cdr:cNvSpPr txBox="1">
          <a:spLocks noChangeArrowheads="1"/>
        </cdr:cNvSpPr>
      </cdr:nvSpPr>
      <cdr:spPr>
        <a:xfrm>
          <a:off x="1504950" y="2676525"/>
          <a:ext cx="1333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0" i="0" u="none" baseline="0">
              <a:latin typeface="Arial"/>
              <a:ea typeface="Arial"/>
              <a:cs typeface="Arial"/>
            </a:rPr>
            <a:t>G. longipennis</a:t>
          </a:r>
        </a:p>
      </cdr:txBody>
    </cdr:sp>
  </cdr:relSizeAnchor>
  <cdr:relSizeAnchor xmlns:cdr="http://schemas.openxmlformats.org/drawingml/2006/chartDrawing">
    <cdr:from>
      <cdr:x>0.1985</cdr:x>
      <cdr:y>0.22525</cdr:y>
    </cdr:from>
    <cdr:to>
      <cdr:x>0.39275</cdr:x>
      <cdr:y>0.30675</cdr:y>
    </cdr:to>
    <cdr:sp>
      <cdr:nvSpPr>
        <cdr:cNvPr id="2" name="TextBox 5"/>
        <cdr:cNvSpPr txBox="1">
          <a:spLocks noChangeArrowheads="1"/>
        </cdr:cNvSpPr>
      </cdr:nvSpPr>
      <cdr:spPr>
        <a:xfrm>
          <a:off x="1504950" y="904875"/>
          <a:ext cx="1476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0" i="0" u="none" baseline="0">
              <a:latin typeface="Arial"/>
              <a:ea typeface="Arial"/>
              <a:cs typeface="Arial"/>
            </a:rPr>
            <a:t>G. brevipalpis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0.74525</cdr:x>
      <cdr:y>0.37475</cdr:y>
    </cdr:from>
    <cdr:to>
      <cdr:x>0.95675</cdr:x>
      <cdr:y>0.614</cdr:y>
    </cdr:to>
    <cdr:sp>
      <cdr:nvSpPr>
        <cdr:cNvPr id="1" name="TextBox 1"/>
        <cdr:cNvSpPr txBox="1">
          <a:spLocks noChangeArrowheads="1"/>
        </cdr:cNvSpPr>
      </cdr:nvSpPr>
      <cdr:spPr>
        <a:xfrm>
          <a:off x="5648325" y="1504950"/>
          <a:ext cx="160020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50" b="0" i="0" u="sng" baseline="0">
              <a:latin typeface="Arial"/>
              <a:ea typeface="Arial"/>
              <a:cs typeface="Arial"/>
            </a:rPr>
            <a:t>STD Nzi trap</a:t>
          </a:r>
          <a:r>
            <a:rPr lang="en-US" cap="none" sz="1350" b="0" i="0" u="none" baseline="0">
              <a:latin typeface="Arial"/>
              <a:ea typeface="Arial"/>
              <a:cs typeface="Arial"/>
            </a:rPr>
            <a:t>
CV = 19%
Geo X = 176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0.24075</cdr:x>
      <cdr:y>0.17525</cdr:y>
    </cdr:from>
    <cdr:to>
      <cdr:x>0.35425</cdr:x>
      <cdr:y>0.27475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704850"/>
          <a:ext cx="8572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CV &gt; 30%
Geo X &lt; 5</a:t>
          </a:r>
        </a:p>
      </cdr:txBody>
    </cdr:sp>
  </cdr:relSizeAnchor>
  <cdr:relSizeAnchor xmlns:cdr="http://schemas.openxmlformats.org/drawingml/2006/chartDrawing">
    <cdr:from>
      <cdr:x>0.4745</cdr:x>
      <cdr:y>0.155</cdr:y>
    </cdr:from>
    <cdr:to>
      <cdr:x>0.516</cdr:x>
      <cdr:y>0.1995</cdr:y>
    </cdr:to>
    <cdr:sp>
      <cdr:nvSpPr>
        <cdr:cNvPr id="2" name="TextBox 2"/>
        <cdr:cNvSpPr txBox="1">
          <a:spLocks noChangeArrowheads="1"/>
        </cdr:cNvSpPr>
      </cdr:nvSpPr>
      <cdr:spPr>
        <a:xfrm>
          <a:off x="3590925" y="619125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Ga</a:t>
          </a:r>
        </a:p>
      </cdr:txBody>
    </cdr:sp>
  </cdr:relSizeAnchor>
  <cdr:relSizeAnchor xmlns:cdr="http://schemas.openxmlformats.org/drawingml/2006/chartDrawing">
    <cdr:from>
      <cdr:x>0.71925</cdr:x>
      <cdr:y>0.24975</cdr:y>
    </cdr:from>
    <cdr:to>
      <cdr:x>0.78725</cdr:x>
      <cdr:y>0.3095</cdr:y>
    </cdr:to>
    <cdr:sp>
      <cdr:nvSpPr>
        <cdr:cNvPr id="3" name="TextBox 3"/>
        <cdr:cNvSpPr txBox="1">
          <a:spLocks noChangeArrowheads="1"/>
        </cdr:cNvSpPr>
      </cdr:nvSpPr>
      <cdr:spPr>
        <a:xfrm>
          <a:off x="5448300" y="1000125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Gs</a:t>
          </a:r>
        </a:p>
      </cdr:txBody>
    </cdr:sp>
  </cdr:relSizeAnchor>
  <cdr:relSizeAnchor xmlns:cdr="http://schemas.openxmlformats.org/drawingml/2006/chartDrawing">
    <cdr:from>
      <cdr:x>0.59975</cdr:x>
      <cdr:y>0.3595</cdr:y>
    </cdr:from>
    <cdr:to>
      <cdr:x>0.67125</cdr:x>
      <cdr:y>0.41175</cdr:y>
    </cdr:to>
    <cdr:sp>
      <cdr:nvSpPr>
        <cdr:cNvPr id="4" name="TextBox 4"/>
        <cdr:cNvSpPr txBox="1">
          <a:spLocks noChangeArrowheads="1"/>
        </cdr:cNvSpPr>
      </cdr:nvSpPr>
      <cdr:spPr>
        <a:xfrm>
          <a:off x="4543425" y="144780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Gmm</a:t>
          </a:r>
        </a:p>
      </cdr:txBody>
    </cdr:sp>
  </cdr:relSizeAnchor>
  <cdr:relSizeAnchor xmlns:cdr="http://schemas.openxmlformats.org/drawingml/2006/chartDrawing">
    <cdr:from>
      <cdr:x>0.8735</cdr:x>
      <cdr:y>0.5015</cdr:y>
    </cdr:from>
    <cdr:to>
      <cdr:x>0.93925</cdr:x>
      <cdr:y>0.56125</cdr:y>
    </cdr:to>
    <cdr:sp>
      <cdr:nvSpPr>
        <cdr:cNvPr id="5" name="TextBox 5"/>
        <cdr:cNvSpPr txBox="1">
          <a:spLocks noChangeArrowheads="1"/>
        </cdr:cNvSpPr>
      </cdr:nvSpPr>
      <cdr:spPr>
        <a:xfrm>
          <a:off x="6619875" y="2019300"/>
          <a:ext cx="495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Gmc</a:t>
          </a:r>
        </a:p>
      </cdr:txBody>
    </cdr:sp>
  </cdr:relSizeAnchor>
  <cdr:relSizeAnchor xmlns:cdr="http://schemas.openxmlformats.org/drawingml/2006/chartDrawing">
    <cdr:from>
      <cdr:x>0.73175</cdr:x>
      <cdr:y>0.7165</cdr:y>
    </cdr:from>
    <cdr:to>
      <cdr:x>0.804</cdr:x>
      <cdr:y>0.78875</cdr:y>
    </cdr:to>
    <cdr:sp>
      <cdr:nvSpPr>
        <cdr:cNvPr id="6" name="TextBox 6"/>
        <cdr:cNvSpPr txBox="1">
          <a:spLocks noChangeArrowheads="1"/>
        </cdr:cNvSpPr>
      </cdr:nvSpPr>
      <cdr:spPr>
        <a:xfrm>
          <a:off x="5543550" y="2886075"/>
          <a:ext cx="552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Gms</a:t>
          </a:r>
        </a:p>
      </cdr:txBody>
    </cdr:sp>
  </cdr:relSizeAnchor>
  <cdr:relSizeAnchor xmlns:cdr="http://schemas.openxmlformats.org/drawingml/2006/chartDrawing">
    <cdr:from>
      <cdr:x>0.19425</cdr:x>
      <cdr:y>0.20025</cdr:y>
    </cdr:from>
    <cdr:to>
      <cdr:x>0.23</cdr:x>
      <cdr:y>0.24975</cdr:y>
    </cdr:to>
    <cdr:sp>
      <cdr:nvSpPr>
        <cdr:cNvPr id="7" name="Rectangle 7"/>
        <cdr:cNvSpPr>
          <a:spLocks/>
        </cdr:cNvSpPr>
      </cdr:nvSpPr>
      <cdr:spPr>
        <a:xfrm>
          <a:off x="1466850" y="800100"/>
          <a:ext cx="26670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0.22675</cdr:x>
      <cdr:y>0.15775</cdr:y>
    </cdr:from>
    <cdr:to>
      <cdr:x>0.34325</cdr:x>
      <cdr:y>0.2725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0" y="628650"/>
          <a:ext cx="8858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CV &gt; 20%
Geo X &lt; 12</a:t>
          </a:r>
        </a:p>
      </cdr:txBody>
    </cdr:sp>
  </cdr:relSizeAnchor>
  <cdr:relSizeAnchor xmlns:cdr="http://schemas.openxmlformats.org/drawingml/2006/chartDrawing">
    <cdr:from>
      <cdr:x>0.19125</cdr:x>
      <cdr:y>0.18275</cdr:y>
    </cdr:from>
    <cdr:to>
      <cdr:x>0.22675</cdr:x>
      <cdr:y>0.23225</cdr:y>
    </cdr:to>
    <cdr:sp>
      <cdr:nvSpPr>
        <cdr:cNvPr id="2" name="Rectangle 2"/>
        <cdr:cNvSpPr>
          <a:spLocks/>
        </cdr:cNvSpPr>
      </cdr:nvSpPr>
      <cdr:spPr>
        <a:xfrm>
          <a:off x="1447800" y="733425"/>
          <a:ext cx="26670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0.19175</cdr:x>
      <cdr:y>0.2225</cdr:y>
    </cdr:from>
    <cdr:to>
      <cdr:x>0.26975</cdr:x>
      <cdr:y>0.29025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895350"/>
          <a:ext cx="590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50" b="0" i="0" u="none" baseline="0">
              <a:latin typeface="Arial"/>
              <a:ea typeface="Arial"/>
              <a:cs typeface="Arial"/>
            </a:rPr>
            <a:t>Gpg</a:t>
          </a:r>
        </a:p>
      </cdr:txBody>
    </cdr:sp>
  </cdr:relSizeAnchor>
  <cdr:relSizeAnchor xmlns:cdr="http://schemas.openxmlformats.org/drawingml/2006/chartDrawing">
    <cdr:from>
      <cdr:x>0.19175</cdr:x>
      <cdr:y>0.75575</cdr:y>
    </cdr:from>
    <cdr:to>
      <cdr:x>0.26975</cdr:x>
      <cdr:y>0.8235</cdr:y>
    </cdr:to>
    <cdr:sp>
      <cdr:nvSpPr>
        <cdr:cNvPr id="2" name="TextBox 2"/>
        <cdr:cNvSpPr txBox="1">
          <a:spLocks noChangeArrowheads="1"/>
        </cdr:cNvSpPr>
      </cdr:nvSpPr>
      <cdr:spPr>
        <a:xfrm>
          <a:off x="1447800" y="3048000"/>
          <a:ext cx="590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50" b="0" i="0" u="none" baseline="0">
              <a:latin typeface="Arial"/>
              <a:ea typeface="Arial"/>
              <a:cs typeface="Arial"/>
            </a:rPr>
            <a:t>Gt</a:t>
          </a:r>
        </a:p>
      </cdr:txBody>
    </cdr:sp>
  </cdr:relSizeAnchor>
  <cdr:relSizeAnchor xmlns:cdr="http://schemas.openxmlformats.org/drawingml/2006/chartDrawing">
    <cdr:from>
      <cdr:x>0.19175</cdr:x>
      <cdr:y>0.529</cdr:y>
    </cdr:from>
    <cdr:to>
      <cdr:x>0.269</cdr:x>
      <cdr:y>0.5965</cdr:y>
    </cdr:to>
    <cdr:sp>
      <cdr:nvSpPr>
        <cdr:cNvPr id="3" name="TextBox 3"/>
        <cdr:cNvSpPr txBox="1">
          <a:spLocks noChangeArrowheads="1"/>
        </cdr:cNvSpPr>
      </cdr:nvSpPr>
      <cdr:spPr>
        <a:xfrm>
          <a:off x="1447800" y="2133600"/>
          <a:ext cx="581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50" b="0" i="0" u="none" baseline="0">
              <a:latin typeface="Arial"/>
              <a:ea typeface="Arial"/>
              <a:cs typeface="Arial"/>
            </a:rPr>
            <a:t>Gf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</cdr:x>
      <cdr:y>0.21475</cdr:y>
    </cdr:from>
    <cdr:to>
      <cdr:x>0.9565</cdr:x>
      <cdr:y>0.3355</cdr:y>
    </cdr:to>
    <cdr:sp>
      <cdr:nvSpPr>
        <cdr:cNvPr id="1" name="TextBox 3"/>
        <cdr:cNvSpPr txBox="1">
          <a:spLocks noChangeArrowheads="1"/>
        </cdr:cNvSpPr>
      </cdr:nvSpPr>
      <cdr:spPr>
        <a:xfrm>
          <a:off x="5676900" y="866775"/>
          <a:ext cx="15716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50" b="0" i="0" u="none" baseline="0">
              <a:latin typeface="Arial"/>
              <a:ea typeface="Arial"/>
              <a:cs typeface="Arial"/>
            </a:rPr>
            <a:t>Experimental
Polyesters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0.82025</cdr:x>
      <cdr:y>0.69775</cdr:y>
    </cdr:from>
    <cdr:to>
      <cdr:x>0.93775</cdr:x>
      <cdr:y>0.81225</cdr:y>
    </cdr:to>
    <cdr:sp>
      <cdr:nvSpPr>
        <cdr:cNvPr id="1" name="TextBox 1"/>
        <cdr:cNvSpPr txBox="1">
          <a:spLocks noChangeArrowheads="1"/>
        </cdr:cNvSpPr>
      </cdr:nvSpPr>
      <cdr:spPr>
        <a:xfrm>
          <a:off x="6210300" y="2809875"/>
          <a:ext cx="8953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CV &gt; 20%
Geo X &lt; 12</a:t>
          </a:r>
        </a:p>
      </cdr:txBody>
    </cdr:sp>
  </cdr:relSizeAnchor>
  <cdr:relSizeAnchor xmlns:cdr="http://schemas.openxmlformats.org/drawingml/2006/chartDrawing">
    <cdr:from>
      <cdr:x>0.77075</cdr:x>
      <cdr:y>0.72225</cdr:y>
    </cdr:from>
    <cdr:to>
      <cdr:x>0.8065</cdr:x>
      <cdr:y>0.77175</cdr:y>
    </cdr:to>
    <cdr:sp>
      <cdr:nvSpPr>
        <cdr:cNvPr id="2" name="Rectangle 2"/>
        <cdr:cNvSpPr>
          <a:spLocks/>
        </cdr:cNvSpPr>
      </cdr:nvSpPr>
      <cdr:spPr>
        <a:xfrm>
          <a:off x="5838825" y="2914650"/>
          <a:ext cx="26670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0.205</cdr:x>
      <cdr:y>0.23425</cdr:y>
    </cdr:from>
    <cdr:to>
      <cdr:x>0.3105</cdr:x>
      <cdr:y>0.307</cdr:y>
    </cdr:to>
    <cdr:sp>
      <cdr:nvSpPr>
        <cdr:cNvPr id="3" name="TextBox 3"/>
        <cdr:cNvSpPr txBox="1">
          <a:spLocks noChangeArrowheads="1"/>
        </cdr:cNvSpPr>
      </cdr:nvSpPr>
      <cdr:spPr>
        <a:xfrm>
          <a:off x="1552575" y="942975"/>
          <a:ext cx="800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0" i="0" u="none" baseline="0">
              <a:latin typeface="Arial"/>
              <a:ea typeface="Arial"/>
              <a:cs typeface="Arial"/>
            </a:rPr>
            <a:t>Epsilon</a:t>
          </a:r>
        </a:p>
      </cdr:txBody>
    </cdr:sp>
  </cdr:relSizeAnchor>
  <cdr:relSizeAnchor xmlns:cdr="http://schemas.openxmlformats.org/drawingml/2006/chartDrawing">
    <cdr:from>
      <cdr:x>0.1945</cdr:x>
      <cdr:y>0.54075</cdr:y>
    </cdr:from>
    <cdr:to>
      <cdr:x>0.28525</cdr:x>
      <cdr:y>0.65175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66850" y="2181225"/>
          <a:ext cx="6858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0" i="0" u="none" baseline="0">
              <a:latin typeface="Arial"/>
              <a:ea typeface="Arial"/>
              <a:cs typeface="Arial"/>
            </a:rPr>
            <a:t>NG2G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ience\Nzi\Canada\2005\Trans2\Trans2%20Brilliant%20Pair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paired"/>
      <sheetName val="Log"/>
      <sheetName val="Instructions"/>
      <sheetName val="XTabs"/>
      <sheetName val="Catches"/>
      <sheetName val="Raw"/>
      <sheetName val="MosqSystat"/>
      <sheetName val="Dbase"/>
      <sheetName val="Tabanidae"/>
      <sheetName val="Tabanus"/>
      <sheetName val="Chrysops"/>
      <sheetName val="Mosq"/>
      <sheetName val="Temp"/>
    </sheetNames>
    <sheetDataSet>
      <sheetData sheetId="2">
        <row r="1">
          <cell r="A1" t="str">
            <v>Trans2Pair</v>
          </cell>
        </row>
        <row r="2">
          <cell r="A2" t="str">
            <v>NZI-COT</v>
          </cell>
        </row>
        <row r="3">
          <cell r="A3" t="str">
            <v>OCTENOL</v>
          </cell>
        </row>
        <row r="5">
          <cell r="A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zoomScale="75" zoomScaleNormal="75" workbookViewId="0" topLeftCell="A1">
      <selection activeCell="A15" sqref="A15"/>
    </sheetView>
  </sheetViews>
  <sheetFormatPr defaultColWidth="9.140625" defaultRowHeight="12.75"/>
  <cols>
    <col min="1" max="1" width="22.140625" style="0" customWidth="1"/>
    <col min="3" max="3" width="18.140625" style="0" customWidth="1"/>
    <col min="4" max="5" width="9.28125" style="0" customWidth="1"/>
    <col min="6" max="6" width="9.57421875" style="0" customWidth="1"/>
    <col min="13" max="13" width="14.140625" style="0" customWidth="1"/>
  </cols>
  <sheetData>
    <row r="1" ht="15.75">
      <c r="A1" s="18" t="s">
        <v>105</v>
      </c>
    </row>
    <row r="2" s="19" customFormat="1" ht="15">
      <c r="A2" s="19" t="s">
        <v>108</v>
      </c>
    </row>
    <row r="3" s="19" customFormat="1" ht="15">
      <c r="A3" s="19" t="s">
        <v>109</v>
      </c>
    </row>
    <row r="4" ht="12.75">
      <c r="A4" s="3"/>
    </row>
    <row r="5" ht="12.75">
      <c r="A5" s="8" t="s">
        <v>110</v>
      </c>
    </row>
    <row r="6" ht="12.75">
      <c r="A6" s="8" t="s">
        <v>106</v>
      </c>
    </row>
    <row r="7" spans="1:30" ht="12.75">
      <c r="A7" s="8" t="s">
        <v>107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>
      <c r="A9" s="3" t="s">
        <v>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ht="12.75">
      <c r="A10" s="3"/>
    </row>
    <row r="11" spans="1:30" ht="65.25">
      <c r="A11" s="5" t="s">
        <v>29</v>
      </c>
      <c r="B11" s="5" t="s">
        <v>112</v>
      </c>
      <c r="C11" s="9" t="s">
        <v>15</v>
      </c>
      <c r="D11" s="9" t="s">
        <v>16</v>
      </c>
      <c r="E11" s="9" t="s">
        <v>17</v>
      </c>
      <c r="F11" s="9" t="s">
        <v>18</v>
      </c>
      <c r="G11" s="10" t="s">
        <v>19</v>
      </c>
      <c r="H11" s="10" t="s">
        <v>20</v>
      </c>
      <c r="I11" s="10" t="s">
        <v>21</v>
      </c>
      <c r="J11" s="10" t="s">
        <v>22</v>
      </c>
      <c r="K11" s="9" t="s">
        <v>23</v>
      </c>
      <c r="L11" s="9" t="s">
        <v>24</v>
      </c>
      <c r="M11" s="9" t="s">
        <v>25</v>
      </c>
      <c r="N11" s="11" t="s">
        <v>26</v>
      </c>
      <c r="O11" s="11" t="s">
        <v>27</v>
      </c>
      <c r="P11" s="11" t="s">
        <v>28</v>
      </c>
      <c r="Q11" s="12" t="s">
        <v>69</v>
      </c>
      <c r="R11" s="13" t="s">
        <v>70</v>
      </c>
      <c r="S11" s="14" t="s">
        <v>71</v>
      </c>
      <c r="T11" s="14" t="s">
        <v>72</v>
      </c>
      <c r="U11" s="12" t="s">
        <v>73</v>
      </c>
      <c r="V11" s="15" t="s">
        <v>5</v>
      </c>
      <c r="W11" s="15" t="s">
        <v>6</v>
      </c>
      <c r="X11" s="15" t="s">
        <v>7</v>
      </c>
      <c r="Y11" s="15" t="s">
        <v>8</v>
      </c>
      <c r="Z11" s="9" t="s">
        <v>1</v>
      </c>
      <c r="AA11" s="9" t="s">
        <v>9</v>
      </c>
      <c r="AB11" s="15" t="s">
        <v>2</v>
      </c>
      <c r="AC11" s="15" t="s">
        <v>3</v>
      </c>
      <c r="AD11" s="9" t="s">
        <v>4</v>
      </c>
    </row>
    <row r="12" spans="1:30" s="4" customFormat="1" ht="12.75">
      <c r="A12" t="s">
        <v>120</v>
      </c>
      <c r="B12" s="17">
        <f aca="true" t="shared" si="0" ref="B12:B20">AD12</f>
        <v>0.19827613836320074</v>
      </c>
      <c r="C12" t="s">
        <v>12</v>
      </c>
      <c r="D12" t="s">
        <v>58</v>
      </c>
      <c r="E12" t="s">
        <v>11</v>
      </c>
      <c r="F12" t="s">
        <v>33</v>
      </c>
      <c r="G12" s="1">
        <v>1.3015674006044466</v>
      </c>
      <c r="H12" s="1">
        <v>0.0666</v>
      </c>
      <c r="I12" s="1">
        <v>0.14040299009052437</v>
      </c>
      <c r="J12" s="1">
        <v>0.9845991321704468</v>
      </c>
      <c r="K12">
        <v>27</v>
      </c>
      <c r="L12" t="s">
        <v>14</v>
      </c>
      <c r="M12" t="s">
        <v>37</v>
      </c>
      <c r="N12" s="2">
        <v>0.48198301224950557</v>
      </c>
      <c r="O12" s="2">
        <v>0.13314103335101857</v>
      </c>
      <c r="P12" s="2">
        <v>0.18395640487754983</v>
      </c>
      <c r="Q12"/>
      <c r="R12" s="2"/>
      <c r="S12" s="7"/>
      <c r="T12" s="7"/>
      <c r="U12"/>
      <c r="V12" s="7">
        <v>20.024763730511665</v>
      </c>
      <c r="W12" s="7">
        <v>19.024763730511665</v>
      </c>
      <c r="X12" s="7">
        <v>9.651595942416659</v>
      </c>
      <c r="Y12" s="7">
        <v>8.651595942416659</v>
      </c>
      <c r="Z12" s="2">
        <v>0.4547544487262853</v>
      </c>
      <c r="AA12" s="2" t="e">
        <v>#DIV/0!</v>
      </c>
      <c r="AB12" s="1">
        <v>0.2580697580112788</v>
      </c>
      <c r="AC12" s="1">
        <v>0.0496655480858378</v>
      </c>
      <c r="AD12" s="16">
        <v>0.19827613836320074</v>
      </c>
    </row>
    <row r="13" spans="1:30" s="4" customFormat="1" ht="12.75">
      <c r="A13" t="s">
        <v>121</v>
      </c>
      <c r="B13" s="17">
        <f t="shared" si="0"/>
        <v>0.11355922258654634</v>
      </c>
      <c r="C13" t="s">
        <v>12</v>
      </c>
      <c r="D13" t="s">
        <v>79</v>
      </c>
      <c r="E13" t="s">
        <v>11</v>
      </c>
      <c r="F13" t="s">
        <v>80</v>
      </c>
      <c r="G13" s="1">
        <v>1.306137593790516</v>
      </c>
      <c r="H13" s="1">
        <v>0.022</v>
      </c>
      <c r="I13" s="1">
        <v>0.08069573519323768</v>
      </c>
      <c r="J13" s="1">
        <v>0.9786624872031147</v>
      </c>
      <c r="K13">
        <v>27</v>
      </c>
      <c r="L13" t="s">
        <v>14</v>
      </c>
      <c r="M13" t="s">
        <v>36</v>
      </c>
      <c r="N13" s="2">
        <v>0.4704623714802635</v>
      </c>
      <c r="O13" s="2">
        <v>0.07977519355853974</v>
      </c>
      <c r="P13" s="2">
        <v>0.09606464933529824</v>
      </c>
      <c r="Q13">
        <v>62</v>
      </c>
      <c r="R13" s="2">
        <v>1.9989693100797012</v>
      </c>
      <c r="S13" s="7">
        <v>26.51851851851852</v>
      </c>
      <c r="T13" s="7">
        <v>10.925925925925926</v>
      </c>
      <c r="U13">
        <v>34</v>
      </c>
      <c r="V13" s="7">
        <v>20.236602160106145</v>
      </c>
      <c r="W13" s="7">
        <v>19.236602160106145</v>
      </c>
      <c r="X13" s="7">
        <v>9.520559842946161</v>
      </c>
      <c r="Y13" s="7">
        <v>8.520559842946161</v>
      </c>
      <c r="Z13" s="2">
        <v>0.44293476425979933</v>
      </c>
      <c r="AA13" s="2">
        <v>0.41201117318435754</v>
      </c>
      <c r="AB13" s="1">
        <v>0.14832396974191325</v>
      </c>
      <c r="AC13" s="1">
        <v>0.02854496128592251</v>
      </c>
      <c r="AD13" s="16">
        <v>0.11355922258654634</v>
      </c>
    </row>
    <row r="14" spans="1:30" s="4" customFormat="1" ht="12.75">
      <c r="A14" t="s">
        <v>119</v>
      </c>
      <c r="B14" s="17">
        <f t="shared" si="0"/>
        <v>0.1977292956821216</v>
      </c>
      <c r="C14" t="s">
        <v>12</v>
      </c>
      <c r="D14" t="s">
        <v>61</v>
      </c>
      <c r="E14" t="s">
        <v>11</v>
      </c>
      <c r="F14" t="s">
        <v>62</v>
      </c>
      <c r="G14" s="1">
        <v>1.3061465197251039</v>
      </c>
      <c r="H14" s="1">
        <v>0.0667</v>
      </c>
      <c r="I14" s="1">
        <v>0.14050835820298363</v>
      </c>
      <c r="J14" s="1">
        <v>0.2756171748444</v>
      </c>
      <c r="K14">
        <v>27</v>
      </c>
      <c r="L14" t="s">
        <v>14</v>
      </c>
      <c r="M14" t="s">
        <v>34</v>
      </c>
      <c r="N14" s="2">
        <v>0.09321174858882236</v>
      </c>
      <c r="O14" s="2">
        <v>0.025764801450138736</v>
      </c>
      <c r="P14" s="2">
        <v>0.035606981443847274</v>
      </c>
      <c r="Q14"/>
      <c r="R14" s="2"/>
      <c r="S14" s="7"/>
      <c r="T14" s="7"/>
      <c r="U14"/>
      <c r="V14" s="7">
        <v>20.237018081677633</v>
      </c>
      <c r="W14" s="7">
        <v>19.237018081677633</v>
      </c>
      <c r="X14" s="7">
        <v>1.8863278416167872</v>
      </c>
      <c r="Y14" s="7">
        <v>0.8863278416167872</v>
      </c>
      <c r="Z14" s="2">
        <v>0.04607407644228257</v>
      </c>
      <c r="AA14" s="2" t="e">
        <v>#DIV/0!</v>
      </c>
      <c r="AB14" s="1">
        <v>0.25826343140289915</v>
      </c>
      <c r="AC14" s="1">
        <v>0.04970282054743342</v>
      </c>
      <c r="AD14" s="16">
        <v>0.1977292956821216</v>
      </c>
    </row>
    <row r="15" spans="1:30" ht="12.75">
      <c r="A15" t="s">
        <v>122</v>
      </c>
      <c r="B15" s="17">
        <f t="shared" si="0"/>
        <v>0.14318719655147605</v>
      </c>
      <c r="C15" t="s">
        <v>12</v>
      </c>
      <c r="D15" t="s">
        <v>54</v>
      </c>
      <c r="E15" t="s">
        <v>11</v>
      </c>
      <c r="F15" t="s">
        <v>33</v>
      </c>
      <c r="G15" s="1">
        <v>1.321409203065332</v>
      </c>
      <c r="H15" s="1">
        <v>0.0358</v>
      </c>
      <c r="I15" s="1">
        <v>0.10293919213123778</v>
      </c>
      <c r="J15" s="1">
        <v>0.6691953431351664</v>
      </c>
      <c r="K15">
        <v>27</v>
      </c>
      <c r="L15" t="s">
        <v>14</v>
      </c>
      <c r="M15" t="s">
        <v>37</v>
      </c>
      <c r="N15" s="2">
        <v>0.22273380695584213</v>
      </c>
      <c r="O15" s="2">
        <v>0.047003386579333645</v>
      </c>
      <c r="P15" s="2">
        <v>0.05957558862148868</v>
      </c>
      <c r="R15" s="2"/>
      <c r="S15" s="7"/>
      <c r="T15" s="7"/>
      <c r="V15" s="7">
        <v>20.96086510560314</v>
      </c>
      <c r="W15" s="7">
        <v>19.96086510560314</v>
      </c>
      <c r="X15" s="7">
        <v>4.668693282058858</v>
      </c>
      <c r="Y15" s="7">
        <v>3.6686932820588583</v>
      </c>
      <c r="Z15" s="2">
        <v>0.18379430263415952</v>
      </c>
      <c r="AA15" s="2" t="e">
        <v>#DIV/0!</v>
      </c>
      <c r="AB15" s="1">
        <v>0.189208879284245</v>
      </c>
      <c r="AC15" s="1">
        <v>0.03641326579594209</v>
      </c>
      <c r="AD15" s="16">
        <v>0.14318719655147605</v>
      </c>
    </row>
    <row r="16" spans="1:30" ht="12.75">
      <c r="A16" t="s">
        <v>114</v>
      </c>
      <c r="B16" s="17">
        <f t="shared" si="0"/>
        <v>0.08497492231725615</v>
      </c>
      <c r="C16" t="s">
        <v>12</v>
      </c>
      <c r="D16" t="s">
        <v>43</v>
      </c>
      <c r="E16" t="s">
        <v>11</v>
      </c>
      <c r="F16" t="s">
        <v>44</v>
      </c>
      <c r="G16" s="1">
        <v>1.6559294078475189</v>
      </c>
      <c r="H16" s="1">
        <v>0.0198</v>
      </c>
      <c r="I16" s="1">
        <v>0.07657977451832858</v>
      </c>
      <c r="J16" s="1">
        <v>1.8971336488211774</v>
      </c>
      <c r="K16">
        <v>27</v>
      </c>
      <c r="L16" t="s">
        <v>14</v>
      </c>
      <c r="M16" t="s">
        <v>35</v>
      </c>
      <c r="N16" s="2">
        <v>1.742626206841028</v>
      </c>
      <c r="O16" s="2">
        <v>0.28171282749845905</v>
      </c>
      <c r="P16" s="2">
        <v>0.3360364570163783</v>
      </c>
      <c r="R16" s="2"/>
      <c r="S16" s="7"/>
      <c r="T16" s="7"/>
      <c r="V16" s="7">
        <v>45.28239699036407</v>
      </c>
      <c r="W16" s="7">
        <v>44.28239699036407</v>
      </c>
      <c r="X16" s="7">
        <v>78.91029170398772</v>
      </c>
      <c r="Y16" s="7">
        <v>77.91029170398772</v>
      </c>
      <c r="Z16" s="2">
        <v>1.759396441907631</v>
      </c>
      <c r="AA16" s="2" t="e">
        <v>#DIV/0!</v>
      </c>
      <c r="AB16" s="1">
        <v>0.1407124727947029</v>
      </c>
      <c r="AC16" s="1">
        <v>0.027080128015453203</v>
      </c>
      <c r="AD16" s="16">
        <v>0.08497492231725615</v>
      </c>
    </row>
    <row r="17" spans="1:30" ht="12.75">
      <c r="A17" t="s">
        <v>118</v>
      </c>
      <c r="B17" s="17">
        <f t="shared" si="0"/>
        <v>0.0831019964984423</v>
      </c>
      <c r="C17" t="s">
        <v>12</v>
      </c>
      <c r="D17" t="s">
        <v>102</v>
      </c>
      <c r="E17" t="s">
        <v>11</v>
      </c>
      <c r="F17" t="s">
        <v>68</v>
      </c>
      <c r="G17" s="1">
        <v>2.1186996225763406</v>
      </c>
      <c r="H17" s="1">
        <v>0.031</v>
      </c>
      <c r="I17" s="1">
        <v>0.0957900862864629</v>
      </c>
      <c r="J17" s="1">
        <v>1.0506121126112273</v>
      </c>
      <c r="K17">
        <v>27</v>
      </c>
      <c r="L17" t="s">
        <v>14</v>
      </c>
      <c r="M17" t="s">
        <v>103</v>
      </c>
      <c r="N17" s="2">
        <v>0.0854894435033906</v>
      </c>
      <c r="O17" s="2">
        <v>0.016921297989122563</v>
      </c>
      <c r="P17" s="2">
        <v>0.021097148502348187</v>
      </c>
      <c r="Q17">
        <v>62</v>
      </c>
      <c r="R17" s="2">
        <v>1.9989714977664996</v>
      </c>
      <c r="S17" s="7">
        <v>148.96296296296296</v>
      </c>
      <c r="T17" s="7">
        <v>17</v>
      </c>
      <c r="U17">
        <v>60</v>
      </c>
      <c r="V17" s="7">
        <v>131.43154785792143</v>
      </c>
      <c r="W17" s="7">
        <v>130.43154785792143</v>
      </c>
      <c r="X17" s="7">
        <v>11.236009885162952</v>
      </c>
      <c r="Y17" s="7">
        <v>10.236009885162952</v>
      </c>
      <c r="Z17" s="2">
        <v>0.07847802202204177</v>
      </c>
      <c r="AA17" s="2">
        <v>0.11412232720039782</v>
      </c>
      <c r="AB17" s="1">
        <v>0.17606816861659008</v>
      </c>
      <c r="AC17" s="1">
        <v>0.033884334848837565</v>
      </c>
      <c r="AD17" s="16">
        <v>0.0831019964984423</v>
      </c>
    </row>
    <row r="18" spans="1:30" s="4" customFormat="1" ht="12.75">
      <c r="A18" t="s">
        <v>115</v>
      </c>
      <c r="B18" s="17">
        <f t="shared" si="0"/>
        <v>0.14012677356811093</v>
      </c>
      <c r="C18" t="s">
        <v>12</v>
      </c>
      <c r="D18" t="s">
        <v>87</v>
      </c>
      <c r="E18" t="s">
        <v>11</v>
      </c>
      <c r="F18" t="s">
        <v>65</v>
      </c>
      <c r="G18" s="1">
        <v>2.152779621614133</v>
      </c>
      <c r="H18" s="1">
        <v>0.091</v>
      </c>
      <c r="I18" s="1">
        <v>0.17386543170522198</v>
      </c>
      <c r="J18" s="1">
        <v>1.7844496231755889</v>
      </c>
      <c r="K18">
        <v>24</v>
      </c>
      <c r="L18" t="s">
        <v>14</v>
      </c>
      <c r="M18" t="s">
        <v>34</v>
      </c>
      <c r="N18" s="2">
        <v>0.4282230117092544</v>
      </c>
      <c r="O18" s="2">
        <v>0.1412741080027241</v>
      </c>
      <c r="P18" s="2">
        <v>0.2108278624661924</v>
      </c>
      <c r="Q18">
        <v>66</v>
      </c>
      <c r="R18" s="2">
        <v>1.9965636965935118</v>
      </c>
      <c r="S18" s="7">
        <v>190.25</v>
      </c>
      <c r="T18" s="7">
        <v>74.20833333333333</v>
      </c>
      <c r="U18">
        <v>175</v>
      </c>
      <c r="V18" s="7">
        <v>142.1607223713377</v>
      </c>
      <c r="W18" s="7">
        <v>141.1607223713377</v>
      </c>
      <c r="X18" s="7">
        <v>60.87649268061743</v>
      </c>
      <c r="Y18" s="7">
        <v>59.87649268061743</v>
      </c>
      <c r="Z18" s="2">
        <v>0.4241724728717823</v>
      </c>
      <c r="AA18" s="2">
        <v>0.39005694261936047</v>
      </c>
      <c r="AB18" s="1">
        <v>0.30166206257996714</v>
      </c>
      <c r="AC18" s="1">
        <v>0.06157651067303723</v>
      </c>
      <c r="AD18" s="16">
        <v>0.14012677356811093</v>
      </c>
    </row>
    <row r="19" spans="1:30" s="4" customFormat="1" ht="12.75">
      <c r="A19" t="s">
        <v>116</v>
      </c>
      <c r="B19" s="17">
        <f t="shared" si="0"/>
        <v>0.14012677356811093</v>
      </c>
      <c r="C19" t="s">
        <v>12</v>
      </c>
      <c r="D19" t="s">
        <v>87</v>
      </c>
      <c r="E19" t="s">
        <v>11</v>
      </c>
      <c r="F19" t="s">
        <v>65</v>
      </c>
      <c r="G19" s="1">
        <v>2.152779621614133</v>
      </c>
      <c r="H19" s="1">
        <v>0.091</v>
      </c>
      <c r="I19" s="1">
        <v>0.17386543170522198</v>
      </c>
      <c r="J19" s="1">
        <v>1.794164456306586</v>
      </c>
      <c r="K19">
        <v>24</v>
      </c>
      <c r="L19" t="s">
        <v>14</v>
      </c>
      <c r="M19" t="s">
        <v>88</v>
      </c>
      <c r="N19" s="2">
        <v>0.4379099717166148</v>
      </c>
      <c r="O19" s="2">
        <v>0.14446991158374944</v>
      </c>
      <c r="P19" s="2">
        <v>0.21559706219694824</v>
      </c>
      <c r="Q19">
        <v>66</v>
      </c>
      <c r="R19" s="2">
        <v>1.9965636965935118</v>
      </c>
      <c r="S19" s="7">
        <v>190.25</v>
      </c>
      <c r="T19" s="7">
        <v>94.875</v>
      </c>
      <c r="U19">
        <v>334</v>
      </c>
      <c r="V19" s="7">
        <v>142.1607223713377</v>
      </c>
      <c r="W19" s="7">
        <v>141.1607223713377</v>
      </c>
      <c r="X19" s="7">
        <v>62.253597912846026</v>
      </c>
      <c r="Y19" s="7">
        <v>61.253597912846026</v>
      </c>
      <c r="Z19" s="2">
        <v>0.4339280565008174</v>
      </c>
      <c r="AA19" s="2">
        <v>0.49868593955321944</v>
      </c>
      <c r="AB19" s="1">
        <v>0.30166206257996714</v>
      </c>
      <c r="AC19" s="1">
        <v>0.06157651067303723</v>
      </c>
      <c r="AD19" s="16">
        <v>0.14012677356811093</v>
      </c>
    </row>
    <row r="20" spans="1:30" ht="12.75">
      <c r="A20" t="s">
        <v>117</v>
      </c>
      <c r="B20" s="17">
        <f t="shared" si="0"/>
        <v>0.14012677356811093</v>
      </c>
      <c r="C20" t="s">
        <v>12</v>
      </c>
      <c r="D20" t="s">
        <v>87</v>
      </c>
      <c r="E20" t="s">
        <v>11</v>
      </c>
      <c r="F20" t="s">
        <v>65</v>
      </c>
      <c r="G20" s="1">
        <v>2.152779621614133</v>
      </c>
      <c r="H20" s="1">
        <v>0.091</v>
      </c>
      <c r="I20" s="1">
        <v>0.17386543170522198</v>
      </c>
      <c r="J20" s="1">
        <v>1.1387394304919087</v>
      </c>
      <c r="K20">
        <v>24</v>
      </c>
      <c r="L20" t="s">
        <v>14</v>
      </c>
      <c r="M20" t="s">
        <v>89</v>
      </c>
      <c r="N20" s="2">
        <v>0.09681882526060656</v>
      </c>
      <c r="O20" s="2">
        <v>0.031941284803840925</v>
      </c>
      <c r="P20" s="2">
        <v>0.04766699924580525</v>
      </c>
      <c r="Q20">
        <v>66</v>
      </c>
      <c r="R20" s="2">
        <v>1.9965636965935118</v>
      </c>
      <c r="S20" s="7">
        <v>190.25</v>
      </c>
      <c r="T20" s="7">
        <v>15.916666666666666</v>
      </c>
      <c r="U20">
        <v>40</v>
      </c>
      <c r="V20" s="7">
        <v>142.1607223713377</v>
      </c>
      <c r="W20" s="7">
        <v>141.1607223713377</v>
      </c>
      <c r="X20" s="7">
        <v>13.763834138192152</v>
      </c>
      <c r="Y20" s="7">
        <v>12.763834138192152</v>
      </c>
      <c r="Z20" s="2">
        <v>0.0904205782159118</v>
      </c>
      <c r="AA20" s="2">
        <v>0.08366184844502847</v>
      </c>
      <c r="AB20" s="1">
        <v>0.30166206257996714</v>
      </c>
      <c r="AC20" s="1">
        <v>0.06157651067303723</v>
      </c>
      <c r="AD20" s="16">
        <v>0.14012677356811093</v>
      </c>
    </row>
    <row r="21" spans="1:13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</sheetData>
  <autoFilter ref="A11:IV11"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7"/>
  <sheetViews>
    <sheetView zoomScale="75" zoomScaleNormal="75" workbookViewId="0" topLeftCell="A3">
      <selection activeCell="B12" sqref="B12"/>
    </sheetView>
  </sheetViews>
  <sheetFormatPr defaultColWidth="9.140625" defaultRowHeight="12.75"/>
  <cols>
    <col min="1" max="1" width="22.140625" style="0" customWidth="1"/>
    <col min="3" max="3" width="18.140625" style="0" customWidth="1"/>
    <col min="4" max="5" width="9.28125" style="0" customWidth="1"/>
    <col min="6" max="6" width="9.57421875" style="0" customWidth="1"/>
    <col min="13" max="13" width="14.140625" style="0" customWidth="1"/>
  </cols>
  <sheetData>
    <row r="1" ht="15.75">
      <c r="A1" s="18" t="s">
        <v>105</v>
      </c>
    </row>
    <row r="2" s="19" customFormat="1" ht="15">
      <c r="A2" s="19" t="s">
        <v>108</v>
      </c>
    </row>
    <row r="3" s="19" customFormat="1" ht="15">
      <c r="A3" s="19" t="s">
        <v>109</v>
      </c>
    </row>
    <row r="4" ht="12.75">
      <c r="A4" s="3"/>
    </row>
    <row r="5" ht="12.75">
      <c r="A5" s="8" t="s">
        <v>110</v>
      </c>
    </row>
    <row r="6" ht="12.75">
      <c r="A6" s="8" t="s">
        <v>106</v>
      </c>
    </row>
    <row r="7" spans="1:30" ht="12.75">
      <c r="A7" s="8" t="s">
        <v>107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>
      <c r="A9" s="3" t="s">
        <v>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ht="12.75">
      <c r="A10" s="3"/>
    </row>
    <row r="11" spans="1:30" ht="65.25">
      <c r="A11" s="5" t="s">
        <v>29</v>
      </c>
      <c r="B11" s="5" t="s">
        <v>112</v>
      </c>
      <c r="C11" s="9" t="s">
        <v>15</v>
      </c>
      <c r="D11" s="9" t="s">
        <v>16</v>
      </c>
      <c r="E11" s="9" t="s">
        <v>17</v>
      </c>
      <c r="F11" s="9" t="s">
        <v>18</v>
      </c>
      <c r="G11" s="10" t="s">
        <v>19</v>
      </c>
      <c r="H11" s="10" t="s">
        <v>20</v>
      </c>
      <c r="I11" s="10" t="s">
        <v>21</v>
      </c>
      <c r="J11" s="10" t="s">
        <v>22</v>
      </c>
      <c r="K11" s="9" t="s">
        <v>23</v>
      </c>
      <c r="L11" s="9" t="s">
        <v>24</v>
      </c>
      <c r="M11" s="9" t="s">
        <v>25</v>
      </c>
      <c r="N11" s="11" t="s">
        <v>26</v>
      </c>
      <c r="O11" s="11" t="s">
        <v>27</v>
      </c>
      <c r="P11" s="11" t="s">
        <v>28</v>
      </c>
      <c r="Q11" s="12" t="s">
        <v>69</v>
      </c>
      <c r="R11" s="13" t="s">
        <v>70</v>
      </c>
      <c r="S11" s="14" t="s">
        <v>71</v>
      </c>
      <c r="T11" s="14" t="s">
        <v>72</v>
      </c>
      <c r="U11" s="12" t="s">
        <v>73</v>
      </c>
      <c r="V11" s="15" t="s">
        <v>5</v>
      </c>
      <c r="W11" s="15" t="s">
        <v>6</v>
      </c>
      <c r="X11" s="15" t="s">
        <v>7</v>
      </c>
      <c r="Y11" s="15" t="s">
        <v>8</v>
      </c>
      <c r="Z11" s="9" t="s">
        <v>1</v>
      </c>
      <c r="AA11" s="9" t="s">
        <v>9</v>
      </c>
      <c r="AB11" s="15" t="s">
        <v>2</v>
      </c>
      <c r="AC11" s="15" t="s">
        <v>3</v>
      </c>
      <c r="AD11" s="9" t="s">
        <v>4</v>
      </c>
    </row>
    <row r="12" spans="1:30" ht="12.75">
      <c r="A12" t="str">
        <f>D12</f>
        <v>TrNguWet</v>
      </c>
      <c r="B12" s="20">
        <f>AD12</f>
        <v>0.34292784647377417</v>
      </c>
      <c r="C12" t="s">
        <v>59</v>
      </c>
      <c r="D12" t="s">
        <v>58</v>
      </c>
      <c r="E12" t="s">
        <v>11</v>
      </c>
      <c r="F12" t="s">
        <v>33</v>
      </c>
      <c r="G12" s="1">
        <v>1.0984706197242444</v>
      </c>
      <c r="H12" s="1">
        <v>0.1419</v>
      </c>
      <c r="I12" s="1">
        <v>0.20494174983524596</v>
      </c>
      <c r="J12" s="1">
        <v>1.0370540201950345</v>
      </c>
      <c r="K12">
        <v>27</v>
      </c>
      <c r="L12" t="s">
        <v>13</v>
      </c>
      <c r="M12" t="s">
        <v>31</v>
      </c>
      <c r="N12" s="2">
        <v>0.8681272735660844</v>
      </c>
      <c r="O12" s="2">
        <v>0.32657341985046184</v>
      </c>
      <c r="P12" s="2">
        <v>0.5235071094938738</v>
      </c>
      <c r="R12" s="2"/>
      <c r="S12" s="7"/>
      <c r="T12" s="7"/>
      <c r="V12" s="7">
        <v>12.544998673373732</v>
      </c>
      <c r="W12" s="7">
        <v>11.544998673373732</v>
      </c>
      <c r="X12" s="7">
        <v>10.890655495206088</v>
      </c>
      <c r="Y12" s="7">
        <v>9.890655495206088</v>
      </c>
      <c r="Z12" s="2">
        <v>0.8567047753774922</v>
      </c>
      <c r="AA12" s="2" t="e">
        <v>#DIV/0!</v>
      </c>
      <c r="AB12" s="1">
        <v>0.37669616403674727</v>
      </c>
      <c r="AC12" s="1">
        <v>0.07249521056977182</v>
      </c>
      <c r="AD12" s="16">
        <v>0.34292784647377417</v>
      </c>
    </row>
    <row r="13" spans="1:30" s="4" customFormat="1" ht="12.75">
      <c r="A13" t="str">
        <f>D13</f>
        <v>TrNguDry</v>
      </c>
      <c r="B13" s="20">
        <f>AD13</f>
        <v>0.19431490261269754</v>
      </c>
      <c r="C13" t="s">
        <v>59</v>
      </c>
      <c r="D13" t="s">
        <v>60</v>
      </c>
      <c r="E13" t="s">
        <v>11</v>
      </c>
      <c r="F13" t="s">
        <v>33</v>
      </c>
      <c r="G13" s="1">
        <v>1.2080076655467562</v>
      </c>
      <c r="H13" s="1">
        <v>0.0551</v>
      </c>
      <c r="I13" s="1">
        <v>0.14350403847494933</v>
      </c>
      <c r="J13" s="1">
        <v>1.232132128404137</v>
      </c>
      <c r="K13">
        <v>21</v>
      </c>
      <c r="L13" t="s">
        <v>13</v>
      </c>
      <c r="M13" t="s">
        <v>31</v>
      </c>
      <c r="N13" s="2">
        <v>1.0571204220578398</v>
      </c>
      <c r="O13" s="2">
        <v>0.2974583838896413</v>
      </c>
      <c r="P13" s="2">
        <v>0.4139331920287921</v>
      </c>
      <c r="Q13"/>
      <c r="R13" s="2"/>
      <c r="S13" s="7"/>
      <c r="T13" s="7"/>
      <c r="U13"/>
      <c r="V13" s="7">
        <v>16.143870514326288</v>
      </c>
      <c r="W13" s="7">
        <v>15.143870514326288</v>
      </c>
      <c r="X13" s="7">
        <v>17.066015211751726</v>
      </c>
      <c r="Y13" s="7">
        <v>16.066015211751726</v>
      </c>
      <c r="Z13" s="2">
        <v>1.0608922729861614</v>
      </c>
      <c r="AA13" s="2" t="e">
        <v>#DIV/0!</v>
      </c>
      <c r="AB13" s="1">
        <v>0.23473389188611005</v>
      </c>
      <c r="AC13" s="1">
        <v>0.05122313465427047</v>
      </c>
      <c r="AD13" s="16">
        <v>0.19431490261269754</v>
      </c>
    </row>
    <row r="14" spans="1:30" s="4" customFormat="1" ht="12.75">
      <c r="A14" s="21" t="s">
        <v>111</v>
      </c>
      <c r="B14" s="20"/>
      <c r="C14"/>
      <c r="D14"/>
      <c r="E14"/>
      <c r="F14"/>
      <c r="G14" s="1"/>
      <c r="H14" s="1"/>
      <c r="I14" s="1"/>
      <c r="J14" s="1"/>
      <c r="K14"/>
      <c r="L14"/>
      <c r="M14"/>
      <c r="N14" s="2"/>
      <c r="O14" s="2"/>
      <c r="P14" s="2"/>
      <c r="Q14"/>
      <c r="R14" s="2"/>
      <c r="S14" s="7"/>
      <c r="T14" s="7"/>
      <c r="U14"/>
      <c r="V14" s="7"/>
      <c r="W14" s="7"/>
      <c r="X14" s="7"/>
      <c r="Y14" s="7"/>
      <c r="Z14" s="2"/>
      <c r="AA14" s="2"/>
      <c r="AB14" s="1"/>
      <c r="AC14" s="1"/>
      <c r="AD14" s="16"/>
    </row>
    <row r="15" spans="1:30" s="4" customFormat="1" ht="12.75">
      <c r="A15" t="str">
        <f>D15</f>
        <v>TrKib</v>
      </c>
      <c r="B15" s="20">
        <f>AD15</f>
        <v>0.23853453114741718</v>
      </c>
      <c r="C15" t="s">
        <v>63</v>
      </c>
      <c r="D15" t="s">
        <v>61</v>
      </c>
      <c r="E15" t="s">
        <v>11</v>
      </c>
      <c r="F15" t="s">
        <v>62</v>
      </c>
      <c r="G15" s="1">
        <v>1.0328638738801155</v>
      </c>
      <c r="H15" s="1">
        <v>0.0607</v>
      </c>
      <c r="I15" s="1">
        <v>0.13403974340699584</v>
      </c>
      <c r="J15" s="1">
        <v>1.061296786672566</v>
      </c>
      <c r="K15">
        <v>27</v>
      </c>
      <c r="L15" t="s">
        <v>13</v>
      </c>
      <c r="M15" t="s">
        <v>31</v>
      </c>
      <c r="N15" s="2">
        <v>1.0676598541074662</v>
      </c>
      <c r="O15" s="2">
        <v>0.2835206466736394</v>
      </c>
      <c r="P15" s="2">
        <v>0.38603300204138447</v>
      </c>
      <c r="Q15"/>
      <c r="R15" s="2"/>
      <c r="S15" s="7"/>
      <c r="T15" s="7"/>
      <c r="U15"/>
      <c r="V15" s="7">
        <v>10.7860858803442</v>
      </c>
      <c r="W15" s="7">
        <v>9.7860858803442</v>
      </c>
      <c r="X15" s="7">
        <v>11.515870877398887</v>
      </c>
      <c r="Y15" s="7">
        <v>10.515870877398887</v>
      </c>
      <c r="Z15" s="2">
        <v>1.0745737372405952</v>
      </c>
      <c r="AA15" s="2" t="e">
        <v>#DIV/0!</v>
      </c>
      <c r="AB15" s="1">
        <v>0.24637369989509839</v>
      </c>
      <c r="AC15" s="1">
        <v>0.04741464065189304</v>
      </c>
      <c r="AD15" s="16">
        <v>0.23853453114741718</v>
      </c>
    </row>
    <row r="16" spans="1:30" s="4" customFormat="1" ht="12.75">
      <c r="A16" t="str">
        <f>D16</f>
        <v>TrShimba</v>
      </c>
      <c r="B16" s="20">
        <f>AD16</f>
        <v>0.18738483662627725</v>
      </c>
      <c r="C16" t="s">
        <v>63</v>
      </c>
      <c r="D16" t="s">
        <v>82</v>
      </c>
      <c r="E16" t="s">
        <v>11</v>
      </c>
      <c r="F16" t="s">
        <v>33</v>
      </c>
      <c r="G16" s="1">
        <v>1.2740984384047362</v>
      </c>
      <c r="H16" s="1">
        <v>0.057</v>
      </c>
      <c r="I16" s="1">
        <v>0.16750832815995947</v>
      </c>
      <c r="J16" s="1">
        <v>1.1552165193000263</v>
      </c>
      <c r="K16">
        <v>16</v>
      </c>
      <c r="L16" t="s">
        <v>13</v>
      </c>
      <c r="M16" t="s">
        <v>31</v>
      </c>
      <c r="N16" s="2">
        <v>0.7605330311531487</v>
      </c>
      <c r="O16" s="2">
        <v>0.2433911001672623</v>
      </c>
      <c r="P16" s="2">
        <v>0.3579422979935455</v>
      </c>
      <c r="Q16">
        <v>98</v>
      </c>
      <c r="R16" s="2">
        <v>1.9844674040170753</v>
      </c>
      <c r="S16" s="7">
        <v>22.0625</v>
      </c>
      <c r="T16" s="7">
        <v>17.0625</v>
      </c>
      <c r="U16">
        <v>38</v>
      </c>
      <c r="V16" s="7">
        <v>18.797428363008624</v>
      </c>
      <c r="W16" s="7">
        <v>17.797428363008624</v>
      </c>
      <c r="X16" s="7">
        <v>14.296065170803118</v>
      </c>
      <c r="Y16" s="7">
        <v>13.296065170803118</v>
      </c>
      <c r="Z16" s="2">
        <v>0.747077886737758</v>
      </c>
      <c r="AA16" s="2">
        <v>0.773371104815864</v>
      </c>
      <c r="AB16" s="1">
        <v>0.23874672772626646</v>
      </c>
      <c r="AC16" s="1">
        <v>0.059686681931566614</v>
      </c>
      <c r="AD16" s="16">
        <v>0.18738483662627725</v>
      </c>
    </row>
    <row r="17" spans="1:1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</sheetData>
  <autoFilter ref="A11:IV11"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4"/>
  <sheetViews>
    <sheetView zoomScale="75" zoomScaleNormal="75" workbookViewId="0" topLeftCell="A1">
      <selection activeCell="B12" sqref="B12"/>
    </sheetView>
  </sheetViews>
  <sheetFormatPr defaultColWidth="9.140625" defaultRowHeight="12.75"/>
  <cols>
    <col min="1" max="1" width="22.140625" style="0" customWidth="1"/>
    <col min="3" max="3" width="18.140625" style="0" customWidth="1"/>
    <col min="4" max="5" width="9.28125" style="0" customWidth="1"/>
    <col min="6" max="6" width="9.57421875" style="0" customWidth="1"/>
    <col min="13" max="13" width="14.140625" style="0" customWidth="1"/>
  </cols>
  <sheetData>
    <row r="1" ht="15.75">
      <c r="A1" s="18" t="s">
        <v>105</v>
      </c>
    </row>
    <row r="2" s="19" customFormat="1" ht="15">
      <c r="A2" s="19" t="s">
        <v>108</v>
      </c>
    </row>
    <row r="3" s="19" customFormat="1" ht="15">
      <c r="A3" s="19" t="s">
        <v>109</v>
      </c>
    </row>
    <row r="4" ht="12.75">
      <c r="A4" s="3"/>
    </row>
    <row r="5" ht="12.75">
      <c r="A5" s="8" t="s">
        <v>110</v>
      </c>
    </row>
    <row r="6" ht="12.75">
      <c r="A6" s="8" t="s">
        <v>106</v>
      </c>
    </row>
    <row r="7" spans="1:30" ht="12.75">
      <c r="A7" s="8" t="s">
        <v>107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>
      <c r="A9" s="3" t="s">
        <v>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ht="12.75">
      <c r="A10" s="3"/>
    </row>
    <row r="11" spans="1:30" ht="65.25">
      <c r="A11" s="5" t="s">
        <v>29</v>
      </c>
      <c r="B11" s="5" t="s">
        <v>112</v>
      </c>
      <c r="C11" s="9" t="s">
        <v>15</v>
      </c>
      <c r="D11" s="9" t="s">
        <v>16</v>
      </c>
      <c r="E11" s="9" t="s">
        <v>17</v>
      </c>
      <c r="F11" s="9" t="s">
        <v>18</v>
      </c>
      <c r="G11" s="10" t="s">
        <v>19</v>
      </c>
      <c r="H11" s="10" t="s">
        <v>20</v>
      </c>
      <c r="I11" s="10" t="s">
        <v>21</v>
      </c>
      <c r="J11" s="10" t="s">
        <v>22</v>
      </c>
      <c r="K11" s="9" t="s">
        <v>23</v>
      </c>
      <c r="L11" s="9" t="s">
        <v>24</v>
      </c>
      <c r="M11" s="9" t="s">
        <v>25</v>
      </c>
      <c r="N11" s="11" t="s">
        <v>26</v>
      </c>
      <c r="O11" s="11" t="s">
        <v>27</v>
      </c>
      <c r="P11" s="11" t="s">
        <v>28</v>
      </c>
      <c r="Q11" s="12" t="s">
        <v>69</v>
      </c>
      <c r="R11" s="13" t="s">
        <v>70</v>
      </c>
      <c r="S11" s="14" t="s">
        <v>71</v>
      </c>
      <c r="T11" s="14" t="s">
        <v>72</v>
      </c>
      <c r="U11" s="12" t="s">
        <v>73</v>
      </c>
      <c r="V11" s="15" t="s">
        <v>5</v>
      </c>
      <c r="W11" s="15" t="s">
        <v>6</v>
      </c>
      <c r="X11" s="15" t="s">
        <v>7</v>
      </c>
      <c r="Y11" s="15" t="s">
        <v>8</v>
      </c>
      <c r="Z11" s="9" t="s">
        <v>1</v>
      </c>
      <c r="AA11" s="9" t="s">
        <v>9</v>
      </c>
      <c r="AB11" s="15" t="s">
        <v>2</v>
      </c>
      <c r="AC11" s="15" t="s">
        <v>3</v>
      </c>
      <c r="AD11" s="9" t="s">
        <v>4</v>
      </c>
    </row>
    <row r="12" spans="1:30" ht="12.75">
      <c r="A12" t="str">
        <f aca="true" t="shared" si="0" ref="A12:A19">D12</f>
        <v>TrChanka2</v>
      </c>
      <c r="B12" s="20">
        <f aca="true" t="shared" si="1" ref="B12:B19">AD12</f>
        <v>0.3994263576946637</v>
      </c>
      <c r="C12" t="s">
        <v>41</v>
      </c>
      <c r="D12" t="s">
        <v>50</v>
      </c>
      <c r="E12" t="s">
        <v>11</v>
      </c>
      <c r="F12" t="s">
        <v>33</v>
      </c>
      <c r="G12" s="1">
        <v>0.6055377362799105</v>
      </c>
      <c r="H12" s="1">
        <v>0.0585</v>
      </c>
      <c r="I12" s="1">
        <v>0.13793081448906924</v>
      </c>
      <c r="J12" s="1">
        <v>0.32548229191127476</v>
      </c>
      <c r="K12">
        <v>24</v>
      </c>
      <c r="L12" t="s">
        <v>14</v>
      </c>
      <c r="M12" t="s">
        <v>31</v>
      </c>
      <c r="N12" s="2">
        <v>0.5247404647842507</v>
      </c>
      <c r="O12" s="2">
        <v>0.14278410897922478</v>
      </c>
      <c r="P12" s="2">
        <v>0.19616010722389854</v>
      </c>
      <c r="R12" s="2"/>
      <c r="S12" s="7"/>
      <c r="T12" s="7"/>
      <c r="V12" s="7">
        <v>4.032159807593647</v>
      </c>
      <c r="W12" s="7">
        <v>3.032159807593647</v>
      </c>
      <c r="X12" s="7">
        <v>2.115837411521065</v>
      </c>
      <c r="Y12" s="7">
        <v>1.1158374115210652</v>
      </c>
      <c r="Z12" s="2">
        <v>0.3680008582419029</v>
      </c>
      <c r="AA12" s="2" t="e">
        <v>#DIV/0!</v>
      </c>
      <c r="AB12" s="1">
        <v>0.24186773244895649</v>
      </c>
      <c r="AC12" s="1">
        <v>0.04937104414532875</v>
      </c>
      <c r="AD12" s="16">
        <v>0.3994263576946637</v>
      </c>
    </row>
    <row r="13" spans="1:30" s="4" customFormat="1" ht="12.75">
      <c r="A13" t="str">
        <f t="shared" si="0"/>
        <v>TrMaliDryA</v>
      </c>
      <c r="B13" s="20">
        <f t="shared" si="1"/>
        <v>0.33860507941211426</v>
      </c>
      <c r="C13" t="s">
        <v>41</v>
      </c>
      <c r="D13" t="s">
        <v>93</v>
      </c>
      <c r="E13" t="s">
        <v>11</v>
      </c>
      <c r="F13" t="s">
        <v>65</v>
      </c>
      <c r="G13" s="1">
        <v>0.6926085940540119</v>
      </c>
      <c r="H13" s="1">
        <v>0.055</v>
      </c>
      <c r="I13" s="1">
        <v>0.16733054804816558</v>
      </c>
      <c r="J13" s="1">
        <v>0.24889195206497305</v>
      </c>
      <c r="K13">
        <v>16</v>
      </c>
      <c r="L13" t="s">
        <v>14</v>
      </c>
      <c r="M13" t="s">
        <v>31</v>
      </c>
      <c r="N13" s="2">
        <v>0.3599841323325808</v>
      </c>
      <c r="O13" s="2">
        <v>0.11510441799732188</v>
      </c>
      <c r="P13" s="2">
        <v>0.16920864250798612</v>
      </c>
      <c r="Q13">
        <v>42</v>
      </c>
      <c r="R13" s="2">
        <v>2.0180823412374593</v>
      </c>
      <c r="S13" s="7">
        <v>4.875</v>
      </c>
      <c r="T13" s="7">
        <v>1.3125</v>
      </c>
      <c r="U13">
        <v>5</v>
      </c>
      <c r="V13" s="7">
        <v>4.9272953351354785</v>
      </c>
      <c r="W13" s="7">
        <v>3.9272953351354785</v>
      </c>
      <c r="X13" s="7">
        <v>1.7737481359651184</v>
      </c>
      <c r="Y13" s="7">
        <v>0.7737481359651184</v>
      </c>
      <c r="Z13" s="2">
        <v>0.19701806712695996</v>
      </c>
      <c r="AA13" s="2">
        <v>0.2692307692307692</v>
      </c>
      <c r="AB13" s="1">
        <v>0.2345207879911715</v>
      </c>
      <c r="AC13" s="1">
        <v>0.05863019699779287</v>
      </c>
      <c r="AD13" s="16">
        <v>0.33860507941211426</v>
      </c>
    </row>
    <row r="14" spans="1:30" s="4" customFormat="1" ht="12.75">
      <c r="A14" t="str">
        <f t="shared" si="0"/>
        <v>TrGambia</v>
      </c>
      <c r="B14" s="17">
        <f t="shared" si="1"/>
        <v>0.13753000848869984</v>
      </c>
      <c r="C14" t="s">
        <v>41</v>
      </c>
      <c r="D14" t="s">
        <v>102</v>
      </c>
      <c r="E14" t="s">
        <v>11</v>
      </c>
      <c r="F14" t="s">
        <v>68</v>
      </c>
      <c r="G14" s="1">
        <v>1.3007011354520588</v>
      </c>
      <c r="H14" s="1">
        <v>0.032</v>
      </c>
      <c r="I14" s="1">
        <v>0.09732282498991997</v>
      </c>
      <c r="J14" s="1">
        <v>1.1047259296710352</v>
      </c>
      <c r="K14">
        <v>27</v>
      </c>
      <c r="L14" t="s">
        <v>14</v>
      </c>
      <c r="M14" t="s">
        <v>31</v>
      </c>
      <c r="N14" s="2">
        <v>0.6368318771108012</v>
      </c>
      <c r="O14" s="2">
        <v>0.127850409985668</v>
      </c>
      <c r="P14" s="2">
        <v>0.15996499251816876</v>
      </c>
      <c r="Q14">
        <v>62</v>
      </c>
      <c r="R14" s="2">
        <v>1.9989714977664996</v>
      </c>
      <c r="S14" s="7">
        <v>22.59259259259259</v>
      </c>
      <c r="T14" s="7">
        <v>13.666666666666666</v>
      </c>
      <c r="U14">
        <v>40</v>
      </c>
      <c r="V14" s="7">
        <v>19.9848611600718</v>
      </c>
      <c r="W14" s="7">
        <v>18.9848611600718</v>
      </c>
      <c r="X14" s="7">
        <v>12.726996646367272</v>
      </c>
      <c r="Y14" s="7">
        <v>11.726996646367272</v>
      </c>
      <c r="Z14" s="2">
        <v>0.6177025234733358</v>
      </c>
      <c r="AA14" s="2">
        <v>0.6049180327868853</v>
      </c>
      <c r="AB14" s="1">
        <v>0.17888543819998318</v>
      </c>
      <c r="AC14" s="1">
        <v>0.03442651863295482</v>
      </c>
      <c r="AD14" s="16">
        <v>0.13753000848869984</v>
      </c>
    </row>
    <row r="15" spans="1:30" s="4" customFormat="1" ht="12.75">
      <c r="A15"/>
      <c r="B15" s="17"/>
      <c r="C15"/>
      <c r="D15"/>
      <c r="E15"/>
      <c r="F15"/>
      <c r="G15" s="1"/>
      <c r="H15" s="1"/>
      <c r="I15" s="1"/>
      <c r="J15" s="1"/>
      <c r="K15"/>
      <c r="L15"/>
      <c r="M15"/>
      <c r="N15" s="2"/>
      <c r="O15" s="2"/>
      <c r="P15" s="2"/>
      <c r="Q15"/>
      <c r="R15" s="2"/>
      <c r="S15" s="7"/>
      <c r="T15" s="7"/>
      <c r="U15"/>
      <c r="V15" s="7"/>
      <c r="W15" s="7"/>
      <c r="X15" s="7"/>
      <c r="Y15" s="7"/>
      <c r="Z15" s="2"/>
      <c r="AA15" s="2"/>
      <c r="AB15" s="1"/>
      <c r="AC15" s="1"/>
      <c r="AD15" s="17"/>
    </row>
    <row r="16" spans="1:30" s="4" customFormat="1" ht="12.75">
      <c r="A16" t="str">
        <f t="shared" si="0"/>
        <v>TrZambWet</v>
      </c>
      <c r="B16" s="20">
        <f t="shared" si="1"/>
        <v>0.9365356521550255</v>
      </c>
      <c r="C16" t="s">
        <v>78</v>
      </c>
      <c r="D16" t="s">
        <v>79</v>
      </c>
      <c r="E16" t="s">
        <v>11</v>
      </c>
      <c r="F16" t="s">
        <v>80</v>
      </c>
      <c r="G16" s="1">
        <v>0.2722277310991648</v>
      </c>
      <c r="H16" s="1">
        <v>0.065</v>
      </c>
      <c r="I16" s="1">
        <v>0.13870621489230622</v>
      </c>
      <c r="J16" s="1">
        <v>0.22169376907959537</v>
      </c>
      <c r="K16">
        <v>27</v>
      </c>
      <c r="L16" t="s">
        <v>13</v>
      </c>
      <c r="M16" t="s">
        <v>31</v>
      </c>
      <c r="N16" s="2">
        <v>0.8901558247112002</v>
      </c>
      <c r="O16" s="2">
        <v>0.24337099786206595</v>
      </c>
      <c r="P16" s="2">
        <v>0.3349461866136618</v>
      </c>
      <c r="Q16">
        <v>62</v>
      </c>
      <c r="R16" s="2">
        <v>1.9989693100797012</v>
      </c>
      <c r="S16" s="7">
        <v>1.1851851851851851</v>
      </c>
      <c r="T16" s="7">
        <v>1.2222222222222223</v>
      </c>
      <c r="U16">
        <v>7</v>
      </c>
      <c r="V16" s="7">
        <v>1.8716633276279755</v>
      </c>
      <c r="W16" s="7">
        <v>0.8716633276279755</v>
      </c>
      <c r="X16" s="7">
        <v>1.6660720129863897</v>
      </c>
      <c r="Y16" s="7">
        <v>0.6660720129863897</v>
      </c>
      <c r="Z16" s="2">
        <v>0.7641390797051728</v>
      </c>
      <c r="AA16" s="2">
        <v>1.03125</v>
      </c>
      <c r="AB16" s="1">
        <v>0.25495097567963926</v>
      </c>
      <c r="AC16" s="1">
        <v>0.04906533814626582</v>
      </c>
      <c r="AD16" s="16">
        <v>0.9365356521550255</v>
      </c>
    </row>
    <row r="17" spans="1:30" s="4" customFormat="1" ht="12.75">
      <c r="A17" t="str">
        <f t="shared" si="0"/>
        <v>TrZambDry</v>
      </c>
      <c r="B17" s="17">
        <f t="shared" si="1"/>
        <v>0.24553832171561502</v>
      </c>
      <c r="C17" t="s">
        <v>78</v>
      </c>
      <c r="D17" t="s">
        <v>81</v>
      </c>
      <c r="E17" t="s">
        <v>11</v>
      </c>
      <c r="F17" t="s">
        <v>80</v>
      </c>
      <c r="G17" s="1">
        <v>1.022235576941554</v>
      </c>
      <c r="H17" s="1">
        <v>0.063</v>
      </c>
      <c r="I17" s="1">
        <v>0.13655560068700615</v>
      </c>
      <c r="J17" s="1">
        <v>0.9444757420938856</v>
      </c>
      <c r="K17">
        <v>27</v>
      </c>
      <c r="L17" t="s">
        <v>13</v>
      </c>
      <c r="M17" t="s">
        <v>31</v>
      </c>
      <c r="N17" s="2">
        <v>0.8360652350762706</v>
      </c>
      <c r="O17" s="2">
        <v>0.22556678673898056</v>
      </c>
      <c r="P17" s="2">
        <v>0.30890913661443553</v>
      </c>
      <c r="Q17">
        <v>62</v>
      </c>
      <c r="R17" s="2">
        <v>1.9989693100797012</v>
      </c>
      <c r="S17" s="7">
        <v>13.037037037037036</v>
      </c>
      <c r="T17" s="7">
        <v>9.962962962962964</v>
      </c>
      <c r="U17">
        <v>26</v>
      </c>
      <c r="V17" s="7">
        <v>10.525326505566065</v>
      </c>
      <c r="W17" s="7">
        <v>9.525326505566065</v>
      </c>
      <c r="X17" s="7">
        <v>8.799859579130596</v>
      </c>
      <c r="Y17" s="7">
        <v>7.799859579130596</v>
      </c>
      <c r="Z17" s="2">
        <v>0.8188548260863076</v>
      </c>
      <c r="AA17" s="2">
        <v>0.7642045454545455</v>
      </c>
      <c r="AB17" s="1">
        <v>0.25099800796022265</v>
      </c>
      <c r="AC17" s="1">
        <v>0.04830458915396479</v>
      </c>
      <c r="AD17" s="16">
        <v>0.24553832171561502</v>
      </c>
    </row>
    <row r="18" spans="1:30" s="4" customFormat="1" ht="12.75">
      <c r="A18"/>
      <c r="B18" s="17"/>
      <c r="C18"/>
      <c r="D18"/>
      <c r="E18"/>
      <c r="F18"/>
      <c r="G18" s="1"/>
      <c r="H18" s="1"/>
      <c r="I18" s="1"/>
      <c r="J18" s="1"/>
      <c r="K18"/>
      <c r="L18"/>
      <c r="M18"/>
      <c r="N18" s="2"/>
      <c r="O18" s="2"/>
      <c r="P18" s="2"/>
      <c r="Q18"/>
      <c r="R18" s="2"/>
      <c r="S18" s="7"/>
      <c r="T18" s="7"/>
      <c r="U18"/>
      <c r="V18" s="7"/>
      <c r="W18" s="7"/>
      <c r="X18" s="7"/>
      <c r="Y18" s="7"/>
      <c r="Z18" s="2"/>
      <c r="AA18" s="2"/>
      <c r="AB18" s="1"/>
      <c r="AC18" s="1"/>
      <c r="AD18" s="17"/>
    </row>
    <row r="19" spans="1:30" s="4" customFormat="1" ht="12.75">
      <c r="A19" t="str">
        <f t="shared" si="0"/>
        <v>TrZimbWet</v>
      </c>
      <c r="B19" s="20">
        <f t="shared" si="1"/>
        <v>0.702016576127219</v>
      </c>
      <c r="C19" t="s">
        <v>85</v>
      </c>
      <c r="D19" t="s">
        <v>84</v>
      </c>
      <c r="E19" t="s">
        <v>11</v>
      </c>
      <c r="F19" t="s">
        <v>77</v>
      </c>
      <c r="G19" s="1">
        <v>0.24257812343793358</v>
      </c>
      <c r="H19" s="1">
        <v>0.029</v>
      </c>
      <c r="I19" s="1">
        <v>0.09920812875987006</v>
      </c>
      <c r="J19" s="1">
        <v>0.31240504866663693</v>
      </c>
      <c r="K19">
        <v>24</v>
      </c>
      <c r="L19" t="s">
        <v>13</v>
      </c>
      <c r="M19" t="s">
        <v>31</v>
      </c>
      <c r="N19" s="2">
        <v>1.1744294287694212</v>
      </c>
      <c r="O19" s="2">
        <v>0.23984445005326027</v>
      </c>
      <c r="P19" s="2">
        <v>0.30139622065883254</v>
      </c>
      <c r="Q19">
        <v>42</v>
      </c>
      <c r="R19" s="2">
        <v>2.0180823412374593</v>
      </c>
      <c r="S19" s="7">
        <v>1.2083333333333333</v>
      </c>
      <c r="T19" s="7">
        <v>1.8333333333333333</v>
      </c>
      <c r="U19">
        <v>7</v>
      </c>
      <c r="V19" s="7">
        <f>10^G19</f>
        <v>1.748147701194754</v>
      </c>
      <c r="W19" s="7">
        <f>V19-1</f>
        <v>0.7481477011947539</v>
      </c>
      <c r="X19" s="7">
        <f>10^J19</f>
        <v>2.0530761061187315</v>
      </c>
      <c r="Y19" s="7">
        <f>X19-1</f>
        <v>1.0530761061187315</v>
      </c>
      <c r="Z19" s="2">
        <f>Y19/W19</f>
        <v>1.4075778144302553</v>
      </c>
      <c r="AA19" s="2">
        <f>T19/S19</f>
        <v>1.5172413793103448</v>
      </c>
      <c r="AB19" s="1">
        <f>SQRT(H19)</f>
        <v>0.17029386365926402</v>
      </c>
      <c r="AC19" s="1">
        <f>AB19/SQRT(K19)</f>
        <v>0.03476108935769036</v>
      </c>
      <c r="AD19" s="16">
        <f>AB19/G19</f>
        <v>0.702016576127219</v>
      </c>
    </row>
    <row r="20" spans="1:30" s="4" customFormat="1" ht="12.75">
      <c r="A20"/>
      <c r="B20" s="17"/>
      <c r="C20"/>
      <c r="D20"/>
      <c r="E20"/>
      <c r="F20"/>
      <c r="G20" s="1"/>
      <c r="H20" s="1"/>
      <c r="I20" s="1"/>
      <c r="J20" s="1"/>
      <c r="K20"/>
      <c r="L20"/>
      <c r="M20"/>
      <c r="N20" s="2"/>
      <c r="O20" s="2"/>
      <c r="P20" s="2"/>
      <c r="Q20"/>
      <c r="R20" s="2"/>
      <c r="S20" s="7"/>
      <c r="T20" s="7"/>
      <c r="U20"/>
      <c r="V20" s="7"/>
      <c r="W20" s="7"/>
      <c r="X20" s="7"/>
      <c r="Y20" s="7"/>
      <c r="Z20" s="2"/>
      <c r="AA20" s="2"/>
      <c r="AB20" s="1"/>
      <c r="AC20" s="1"/>
      <c r="AD20" s="17"/>
    </row>
    <row r="21" spans="1:30" s="4" customFormat="1" ht="12.75">
      <c r="A21" t="str">
        <f>D21</f>
        <v>TrTPRI</v>
      </c>
      <c r="B21" s="17">
        <f>AD21</f>
        <v>0.15731091677829476</v>
      </c>
      <c r="C21" t="s">
        <v>66</v>
      </c>
      <c r="D21" t="s">
        <v>67</v>
      </c>
      <c r="E21" t="s">
        <v>11</v>
      </c>
      <c r="F21" t="s">
        <v>68</v>
      </c>
      <c r="G21" s="1">
        <v>1.2569833256488594</v>
      </c>
      <c r="H21" s="1">
        <v>0.0391</v>
      </c>
      <c r="I21" s="1">
        <v>0.10757902922218837</v>
      </c>
      <c r="J21" s="1">
        <v>1.0913173367356268</v>
      </c>
      <c r="K21">
        <v>27</v>
      </c>
      <c r="L21" t="s">
        <v>14</v>
      </c>
      <c r="M21" t="s">
        <v>31</v>
      </c>
      <c r="N21" s="2">
        <v>0.6828636751436703</v>
      </c>
      <c r="O21" s="2">
        <v>0.14982958906474697</v>
      </c>
      <c r="P21" s="2">
        <v>0.1919449177943754</v>
      </c>
      <c r="Q21">
        <v>62</v>
      </c>
      <c r="R21" s="2">
        <v>1.9989693100797012</v>
      </c>
      <c r="S21" s="7">
        <v>19.333333333333332</v>
      </c>
      <c r="T21" s="7">
        <v>14.296296296296296</v>
      </c>
      <c r="U21">
        <v>33</v>
      </c>
      <c r="V21" s="7">
        <f>10^G21</f>
        <v>18.07104742496426</v>
      </c>
      <c r="W21" s="7">
        <f>V21-1</f>
        <v>17.07104742496426</v>
      </c>
      <c r="X21" s="7">
        <f>10^J21</f>
        <v>12.340061858306651</v>
      </c>
      <c r="Y21" s="7">
        <f>X21-1</f>
        <v>11.340061858306651</v>
      </c>
      <c r="Z21" s="2">
        <f>Y21/W21</f>
        <v>0.664286237159838</v>
      </c>
      <c r="AA21" s="2">
        <f>T21/S21</f>
        <v>0.7394636015325671</v>
      </c>
      <c r="AB21" s="1">
        <f>SQRT(H21)</f>
        <v>0.1977371993328519</v>
      </c>
      <c r="AC21" s="1">
        <f>AB21/SQRT(K21)</f>
        <v>0.03805454175454157</v>
      </c>
      <c r="AD21" s="16">
        <f>AB21/G21</f>
        <v>0.15731091677829476</v>
      </c>
    </row>
    <row r="22" spans="1:30" ht="12.75">
      <c r="B22" s="17"/>
      <c r="G22" s="1"/>
      <c r="H22" s="1"/>
      <c r="I22" s="1"/>
      <c r="J22" s="1"/>
      <c r="N22" s="2"/>
      <c r="O22" s="2"/>
      <c r="P22" s="2"/>
      <c r="R22" s="2"/>
      <c r="S22" s="7"/>
      <c r="T22" s="7"/>
      <c r="V22" s="7"/>
      <c r="W22" s="7"/>
      <c r="X22" s="7"/>
      <c r="Y22" s="7"/>
      <c r="Z22" s="2"/>
      <c r="AA22" s="2"/>
      <c r="AB22" s="1"/>
      <c r="AC22" s="1"/>
      <c r="AD22" s="17"/>
    </row>
    <row r="23" spans="1:30" ht="12.75">
      <c r="A23" t="str">
        <f>D23</f>
        <v>TrShimba</v>
      </c>
      <c r="B23" s="20">
        <f>AD23</f>
        <v>0.7461696271468604</v>
      </c>
      <c r="C23" t="s">
        <v>83</v>
      </c>
      <c r="D23" t="s">
        <v>82</v>
      </c>
      <c r="E23" t="s">
        <v>11</v>
      </c>
      <c r="F23" t="s">
        <v>33</v>
      </c>
      <c r="G23" s="1">
        <v>0.3085321089049308</v>
      </c>
      <c r="H23" s="1">
        <v>0.053</v>
      </c>
      <c r="I23" s="1">
        <v>0.1615239442440084</v>
      </c>
      <c r="J23" s="1">
        <v>0.28971773417593205</v>
      </c>
      <c r="K23">
        <v>16</v>
      </c>
      <c r="L23" t="s">
        <v>13</v>
      </c>
      <c r="M23" t="s">
        <v>31</v>
      </c>
      <c r="N23" s="2">
        <v>0.9576032806985737</v>
      </c>
      <c r="O23" s="2">
        <v>0.2974243179003452</v>
      </c>
      <c r="P23" s="2">
        <v>0.431420143068016</v>
      </c>
      <c r="Q23">
        <v>98</v>
      </c>
      <c r="R23" s="2">
        <v>1.9844674040170753</v>
      </c>
      <c r="S23" s="7">
        <v>1.4375</v>
      </c>
      <c r="T23" s="7">
        <v>1.3125</v>
      </c>
      <c r="U23">
        <v>4</v>
      </c>
      <c r="V23" s="7">
        <f>10^G23</f>
        <v>2.0348486337419005</v>
      </c>
      <c r="W23" s="7">
        <f>V23-1</f>
        <v>1.0348486337419005</v>
      </c>
      <c r="X23" s="7">
        <f>10^J23</f>
        <v>1.9485777273962543</v>
      </c>
      <c r="Y23" s="7">
        <f>X23-1</f>
        <v>0.9485777273962543</v>
      </c>
      <c r="Z23" s="2">
        <f>Y23/W23</f>
        <v>0.9166342752623639</v>
      </c>
      <c r="AA23" s="2">
        <f>T23/S23</f>
        <v>0.9130434782608695</v>
      </c>
      <c r="AB23" s="1">
        <f>SQRT(H23)</f>
        <v>0.23021728866442676</v>
      </c>
      <c r="AC23" s="1">
        <f>AB23/SQRT(K23)</f>
        <v>0.05755432216610669</v>
      </c>
      <c r="AD23" s="16">
        <f>AB23/G23</f>
        <v>0.7461696271468604</v>
      </c>
    </row>
    <row r="24" spans="1:1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</sheetData>
  <autoFilter ref="A11:IV11"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2.140625" style="0" customWidth="1"/>
    <col min="3" max="3" width="18.140625" style="0" customWidth="1"/>
    <col min="4" max="5" width="9.28125" style="0" customWidth="1"/>
    <col min="6" max="6" width="9.57421875" style="0" customWidth="1"/>
    <col min="13" max="13" width="14.140625" style="0" customWidth="1"/>
  </cols>
  <sheetData>
    <row r="1" ht="15.75">
      <c r="A1" s="18" t="s">
        <v>105</v>
      </c>
    </row>
    <row r="2" s="19" customFormat="1" ht="15">
      <c r="A2" s="19" t="s">
        <v>108</v>
      </c>
    </row>
    <row r="3" s="19" customFormat="1" ht="15">
      <c r="A3" s="19" t="s">
        <v>109</v>
      </c>
    </row>
    <row r="4" ht="12.75">
      <c r="A4" s="3"/>
    </row>
    <row r="5" ht="12.75">
      <c r="A5" s="8" t="s">
        <v>110</v>
      </c>
    </row>
    <row r="6" ht="12.75">
      <c r="A6" s="8" t="s">
        <v>106</v>
      </c>
    </row>
    <row r="7" spans="1:30" ht="12.75">
      <c r="A7" s="8" t="s">
        <v>107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>
      <c r="A9" s="3" t="s">
        <v>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ht="12.75">
      <c r="A10" s="3"/>
    </row>
    <row r="11" spans="1:30" ht="65.25">
      <c r="A11" s="5" t="s">
        <v>29</v>
      </c>
      <c r="B11" s="5" t="s">
        <v>112</v>
      </c>
      <c r="C11" s="9" t="s">
        <v>15</v>
      </c>
      <c r="D11" s="9" t="s">
        <v>16</v>
      </c>
      <c r="E11" s="9" t="s">
        <v>17</v>
      </c>
      <c r="F11" s="9" t="s">
        <v>18</v>
      </c>
      <c r="G11" s="10" t="s">
        <v>19</v>
      </c>
      <c r="H11" s="10" t="s">
        <v>20</v>
      </c>
      <c r="I11" s="10" t="s">
        <v>21</v>
      </c>
      <c r="J11" s="10" t="s">
        <v>22</v>
      </c>
      <c r="K11" s="9" t="s">
        <v>23</v>
      </c>
      <c r="L11" s="9" t="s">
        <v>24</v>
      </c>
      <c r="M11" s="9" t="s">
        <v>25</v>
      </c>
      <c r="N11" s="11" t="s">
        <v>26</v>
      </c>
      <c r="O11" s="11" t="s">
        <v>27</v>
      </c>
      <c r="P11" s="11" t="s">
        <v>28</v>
      </c>
      <c r="Q11" s="12" t="s">
        <v>69</v>
      </c>
      <c r="R11" s="13" t="s">
        <v>70</v>
      </c>
      <c r="S11" s="14" t="s">
        <v>71</v>
      </c>
      <c r="T11" s="14" t="s">
        <v>72</v>
      </c>
      <c r="U11" s="12" t="s">
        <v>73</v>
      </c>
      <c r="V11" s="15" t="s">
        <v>5</v>
      </c>
      <c r="W11" s="15" t="s">
        <v>6</v>
      </c>
      <c r="X11" s="15" t="s">
        <v>7</v>
      </c>
      <c r="Y11" s="15" t="s">
        <v>8</v>
      </c>
      <c r="Z11" s="9" t="s">
        <v>1</v>
      </c>
      <c r="AA11" s="9" t="s">
        <v>9</v>
      </c>
      <c r="AB11" s="15" t="s">
        <v>2</v>
      </c>
      <c r="AC11" s="15" t="s">
        <v>3</v>
      </c>
      <c r="AD11" s="9" t="s">
        <v>4</v>
      </c>
    </row>
    <row r="12" spans="1:30" ht="12.75">
      <c r="A12" t="str">
        <f aca="true" t="shared" si="0" ref="A12:A21">D12</f>
        <v>TrChanka1</v>
      </c>
      <c r="B12" s="17">
        <f aca="true" t="shared" si="1" ref="B12:B21">AD12</f>
        <v>0.4297544116008841</v>
      </c>
      <c r="C12" t="s">
        <v>40</v>
      </c>
      <c r="D12" t="s">
        <v>48</v>
      </c>
      <c r="E12" t="s">
        <v>11</v>
      </c>
      <c r="F12" t="s">
        <v>33</v>
      </c>
      <c r="G12" s="1">
        <v>0.5397228366564762</v>
      </c>
      <c r="H12" s="1">
        <v>0.0538</v>
      </c>
      <c r="I12" s="1">
        <v>0.1627384281601312</v>
      </c>
      <c r="J12" s="1">
        <v>0.4493657342378125</v>
      </c>
      <c r="K12">
        <v>16</v>
      </c>
      <c r="L12" t="s">
        <v>13</v>
      </c>
      <c r="M12" t="s">
        <v>31</v>
      </c>
      <c r="N12" s="2">
        <v>0.8121624339016422</v>
      </c>
      <c r="O12" s="2">
        <v>0.25381507082825816</v>
      </c>
      <c r="P12" s="2">
        <v>0.36919501965607515</v>
      </c>
      <c r="R12" s="2"/>
      <c r="S12" s="7"/>
      <c r="T12" s="7"/>
      <c r="V12" s="7">
        <v>3.465156363010518</v>
      </c>
      <c r="W12" s="7">
        <v>2.465156363010518</v>
      </c>
      <c r="X12" s="7">
        <v>2.814269825632384</v>
      </c>
      <c r="Y12" s="7">
        <v>1.8142698256323841</v>
      </c>
      <c r="Z12" s="2">
        <v>0.7359654149551581</v>
      </c>
      <c r="AA12" s="2" t="e">
        <v>#DIV/0!</v>
      </c>
      <c r="AB12" s="1">
        <v>0.23194827009486405</v>
      </c>
      <c r="AC12" s="1">
        <v>0.05798706752371601</v>
      </c>
      <c r="AD12" s="17">
        <v>0.4297544116008841</v>
      </c>
    </row>
    <row r="13" spans="1:30" s="4" customFormat="1" ht="12.75">
      <c r="A13" t="str">
        <f t="shared" si="0"/>
        <v>TrZimbWet</v>
      </c>
      <c r="B13" s="17">
        <f t="shared" si="1"/>
        <v>0.4738534034664367</v>
      </c>
      <c r="C13" t="s">
        <v>40</v>
      </c>
      <c r="D13" t="s">
        <v>84</v>
      </c>
      <c r="E13" t="s">
        <v>11</v>
      </c>
      <c r="F13" t="s">
        <v>77</v>
      </c>
      <c r="G13" s="1">
        <v>0.5968991895077798</v>
      </c>
      <c r="H13" s="1">
        <v>0.08</v>
      </c>
      <c r="I13" s="1">
        <v>0.16477573316510058</v>
      </c>
      <c r="J13" s="1">
        <v>0.649928026310928</v>
      </c>
      <c r="K13">
        <v>24</v>
      </c>
      <c r="L13" t="s">
        <v>13</v>
      </c>
      <c r="M13" t="s">
        <v>31</v>
      </c>
      <c r="N13" s="2">
        <v>1.1298709347004603</v>
      </c>
      <c r="O13" s="2">
        <v>0.35673990578325865</v>
      </c>
      <c r="P13" s="2">
        <v>0.5213476574039451</v>
      </c>
      <c r="Q13">
        <v>42</v>
      </c>
      <c r="R13" s="2">
        <v>2.0180823412374593</v>
      </c>
      <c r="S13" s="7">
        <v>3.4166666666666665</v>
      </c>
      <c r="T13" s="7">
        <v>4.958333333333333</v>
      </c>
      <c r="U13">
        <v>15</v>
      </c>
      <c r="V13" s="7">
        <v>3.9527485634630968</v>
      </c>
      <c r="W13" s="7">
        <v>2.9527485634630968</v>
      </c>
      <c r="X13" s="7">
        <v>4.4660957140359505</v>
      </c>
      <c r="Y13" s="7">
        <v>3.4660957140359505</v>
      </c>
      <c r="Z13" s="2">
        <v>1.1738540006165579</v>
      </c>
      <c r="AA13" s="2">
        <v>1.451219512195122</v>
      </c>
      <c r="AB13" s="1">
        <v>0.282842712474619</v>
      </c>
      <c r="AC13" s="1">
        <v>0.05773502691896258</v>
      </c>
      <c r="AD13" s="17">
        <v>0.4738534034664367</v>
      </c>
    </row>
    <row r="14" spans="1:30" s="4" customFormat="1" ht="12.75">
      <c r="A14" t="str">
        <f t="shared" si="0"/>
        <v>TrKombo</v>
      </c>
      <c r="B14" s="17">
        <f t="shared" si="1"/>
        <v>0.26935704305098274</v>
      </c>
      <c r="C14" t="s">
        <v>40</v>
      </c>
      <c r="D14" t="s">
        <v>51</v>
      </c>
      <c r="E14" t="s">
        <v>11</v>
      </c>
      <c r="F14" t="s">
        <v>33</v>
      </c>
      <c r="G14" s="1">
        <v>0.7150865656262982</v>
      </c>
      <c r="H14" s="1">
        <v>0.0371</v>
      </c>
      <c r="I14" s="1">
        <v>0.10479153380701564</v>
      </c>
      <c r="J14" s="1">
        <v>0.5357762548550828</v>
      </c>
      <c r="K14">
        <v>27</v>
      </c>
      <c r="L14" t="s">
        <v>14</v>
      </c>
      <c r="M14" t="s">
        <v>31</v>
      </c>
      <c r="N14" s="2">
        <v>0.6617435077832519</v>
      </c>
      <c r="O14" s="2">
        <v>0.14186943903392557</v>
      </c>
      <c r="P14" s="2">
        <v>0.1805844643480763</v>
      </c>
      <c r="Q14"/>
      <c r="R14" s="2"/>
      <c r="S14" s="7"/>
      <c r="T14" s="7"/>
      <c r="U14"/>
      <c r="V14" s="7">
        <v>5.189034589085464</v>
      </c>
      <c r="W14" s="7">
        <v>4.189034589085464</v>
      </c>
      <c r="X14" s="7">
        <v>3.43380995099004</v>
      </c>
      <c r="Y14" s="7">
        <v>2.43380995099004</v>
      </c>
      <c r="Z14" s="2">
        <v>0.5809954296704389</v>
      </c>
      <c r="AA14" s="2" t="e">
        <v>#DIV/0!</v>
      </c>
      <c r="AB14" s="1">
        <v>0.19261360284258222</v>
      </c>
      <c r="AC14" s="1">
        <v>0.0370685051502495</v>
      </c>
      <c r="AD14" s="17">
        <v>0.26935704305098274</v>
      </c>
    </row>
    <row r="15" spans="1:30" s="4" customFormat="1" ht="12.75">
      <c r="A15" t="str">
        <f t="shared" si="0"/>
        <v>TrChanka2</v>
      </c>
      <c r="B15" s="17">
        <f t="shared" si="1"/>
        <v>0.22367082281169703</v>
      </c>
      <c r="C15" t="s">
        <v>40</v>
      </c>
      <c r="D15" t="s">
        <v>50</v>
      </c>
      <c r="E15" t="s">
        <v>11</v>
      </c>
      <c r="F15" t="s">
        <v>33</v>
      </c>
      <c r="G15" s="1">
        <v>1.053263795547118</v>
      </c>
      <c r="H15" s="1">
        <v>0.0555</v>
      </c>
      <c r="I15" s="1">
        <v>0.13434758351608705</v>
      </c>
      <c r="J15" s="1">
        <v>0.7412878411326377</v>
      </c>
      <c r="K15">
        <v>24</v>
      </c>
      <c r="L15" t="s">
        <v>14</v>
      </c>
      <c r="M15" t="s">
        <v>31</v>
      </c>
      <c r="N15" s="2">
        <v>0.48755548384387276</v>
      </c>
      <c r="O15" s="2">
        <v>0.12972571979431363</v>
      </c>
      <c r="P15" s="2">
        <v>0.1767557996448597</v>
      </c>
      <c r="Q15"/>
      <c r="R15" s="2"/>
      <c r="S15" s="7"/>
      <c r="T15" s="7"/>
      <c r="U15"/>
      <c r="V15" s="7">
        <v>11.304823743843695</v>
      </c>
      <c r="W15" s="7">
        <v>10.304823743843695</v>
      </c>
      <c r="X15" s="7">
        <v>5.511728810199413</v>
      </c>
      <c r="Y15" s="7">
        <v>4.511728810199413</v>
      </c>
      <c r="Z15" s="2">
        <v>0.4378268782030172</v>
      </c>
      <c r="AA15" s="2" t="e">
        <v>#DIV/0!</v>
      </c>
      <c r="AB15" s="1">
        <v>0.23558437978779492</v>
      </c>
      <c r="AC15" s="1">
        <v>0.048088460154178364</v>
      </c>
      <c r="AD15" s="17">
        <v>0.22367082281169703</v>
      </c>
    </row>
    <row r="16" spans="1:30" s="4" customFormat="1" ht="12.75">
      <c r="A16" t="str">
        <f t="shared" si="0"/>
        <v>TrMinchDry</v>
      </c>
      <c r="B16" s="17">
        <f t="shared" si="1"/>
        <v>0.11597202813440416</v>
      </c>
      <c r="C16" t="s">
        <v>40</v>
      </c>
      <c r="D16" t="s">
        <v>55</v>
      </c>
      <c r="E16" t="s">
        <v>11</v>
      </c>
      <c r="F16" t="s">
        <v>56</v>
      </c>
      <c r="G16" s="1">
        <v>1.6808871072795335</v>
      </c>
      <c r="H16" s="1">
        <v>0.038</v>
      </c>
      <c r="I16" s="1">
        <v>0.12931171844609402</v>
      </c>
      <c r="J16" s="1">
        <v>1.3884187840330404</v>
      </c>
      <c r="K16">
        <v>18</v>
      </c>
      <c r="L16" t="s">
        <v>14</v>
      </c>
      <c r="M16" t="s">
        <v>31</v>
      </c>
      <c r="N16" s="2">
        <v>0.5099547915153985</v>
      </c>
      <c r="O16" s="2">
        <v>0.13132048740693958</v>
      </c>
      <c r="P16" s="2">
        <v>0.17686593911502457</v>
      </c>
      <c r="Q16"/>
      <c r="R16" s="2"/>
      <c r="S16" s="7"/>
      <c r="T16" s="7"/>
      <c r="U16"/>
      <c r="V16" s="7">
        <v>47.960876048642575</v>
      </c>
      <c r="W16" s="7">
        <v>46.960876048642575</v>
      </c>
      <c r="X16" s="7">
        <v>24.457878546281385</v>
      </c>
      <c r="Y16" s="7">
        <v>23.457878546281385</v>
      </c>
      <c r="Z16" s="2">
        <v>0.4995196112181439</v>
      </c>
      <c r="AA16" s="2" t="e">
        <v>#DIV/0!</v>
      </c>
      <c r="AB16" s="1">
        <v>0.19493588689617927</v>
      </c>
      <c r="AC16" s="1">
        <v>0.045946829173634074</v>
      </c>
      <c r="AD16" s="17">
        <v>0.11597202813440416</v>
      </c>
    </row>
    <row r="17" spans="1:30" s="4" customFormat="1" ht="12.75">
      <c r="A17" t="str">
        <f t="shared" si="0"/>
        <v>TrShimba</v>
      </c>
      <c r="B17" s="17">
        <f t="shared" si="1"/>
        <v>0.13200223350577192</v>
      </c>
      <c r="C17" t="s">
        <v>40</v>
      </c>
      <c r="D17" t="s">
        <v>82</v>
      </c>
      <c r="E17" t="s">
        <v>11</v>
      </c>
      <c r="F17" t="s">
        <v>33</v>
      </c>
      <c r="G17" s="1">
        <v>1.8244531564332607</v>
      </c>
      <c r="H17" s="1">
        <v>0.058</v>
      </c>
      <c r="I17" s="1">
        <v>0.16897131076796873</v>
      </c>
      <c r="J17" s="1">
        <v>1.8668916694965105</v>
      </c>
      <c r="K17">
        <v>16</v>
      </c>
      <c r="L17" t="s">
        <v>13</v>
      </c>
      <c r="M17" t="s">
        <v>31</v>
      </c>
      <c r="N17" s="2">
        <v>1.1026521105206548</v>
      </c>
      <c r="O17" s="2">
        <v>0.35539991057726983</v>
      </c>
      <c r="P17" s="2">
        <v>0.5244313252026147</v>
      </c>
      <c r="Q17">
        <v>98</v>
      </c>
      <c r="R17" s="2">
        <v>1.9844674040170753</v>
      </c>
      <c r="S17" s="7">
        <v>133.8125</v>
      </c>
      <c r="T17" s="7">
        <v>111.6875</v>
      </c>
      <c r="U17">
        <v>328</v>
      </c>
      <c r="V17" s="7">
        <v>66.75028993518218</v>
      </c>
      <c r="W17" s="7">
        <v>65.75028993518218</v>
      </c>
      <c r="X17" s="7">
        <v>73.60234807489422</v>
      </c>
      <c r="Y17" s="7">
        <v>72.60234807489422</v>
      </c>
      <c r="Z17" s="2">
        <v>1.1042133524653188</v>
      </c>
      <c r="AA17" s="2">
        <v>0.8346567024754787</v>
      </c>
      <c r="AB17" s="1">
        <v>0.24083189157584592</v>
      </c>
      <c r="AC17" s="1">
        <v>0.06020797289396148</v>
      </c>
      <c r="AD17" s="17">
        <v>0.13200223350577192</v>
      </c>
    </row>
    <row r="18" spans="1:30" s="4" customFormat="1" ht="12.75">
      <c r="A18" t="str">
        <f t="shared" si="0"/>
        <v>TrMinchWet</v>
      </c>
      <c r="B18" s="17">
        <f t="shared" si="1"/>
        <v>0.10112604066146595</v>
      </c>
      <c r="C18" t="s">
        <v>40</v>
      </c>
      <c r="D18" t="s">
        <v>54</v>
      </c>
      <c r="E18" t="s">
        <v>11</v>
      </c>
      <c r="F18" t="s">
        <v>33</v>
      </c>
      <c r="G18" s="1">
        <v>2.310645481446175</v>
      </c>
      <c r="H18" s="1">
        <v>0.0546</v>
      </c>
      <c r="I18" s="1">
        <v>0.12712634582096088</v>
      </c>
      <c r="J18" s="1">
        <v>2.0679970182253293</v>
      </c>
      <c r="K18">
        <v>27</v>
      </c>
      <c r="L18" t="s">
        <v>14</v>
      </c>
      <c r="M18" t="s">
        <v>31</v>
      </c>
      <c r="N18" s="2">
        <v>0.5719414035189624</v>
      </c>
      <c r="O18" s="2">
        <v>0.14514063677627548</v>
      </c>
      <c r="P18" s="2">
        <v>0.1944981030352877</v>
      </c>
      <c r="Q18"/>
      <c r="R18" s="2"/>
      <c r="S18" s="7"/>
      <c r="T18" s="7"/>
      <c r="U18"/>
      <c r="V18" s="7">
        <v>204.4774786918442</v>
      </c>
      <c r="W18" s="7">
        <v>203.4774786918442</v>
      </c>
      <c r="X18" s="7">
        <v>116.94913615103202</v>
      </c>
      <c r="Y18" s="7">
        <v>115.94913615103202</v>
      </c>
      <c r="Z18" s="2">
        <v>0.569837688654629</v>
      </c>
      <c r="AA18" s="2" t="e">
        <v>#DIV/0!</v>
      </c>
      <c r="AB18" s="1">
        <v>0.23366642891095846</v>
      </c>
      <c r="AC18" s="1">
        <v>0.044969125210773474</v>
      </c>
      <c r="AD18" s="17">
        <v>0.10112604066146595</v>
      </c>
    </row>
    <row r="19" spans="1:30" s="4" customFormat="1" ht="12.75">
      <c r="A19" t="str">
        <f t="shared" si="0"/>
        <v>TrNguDry</v>
      </c>
      <c r="B19" s="17">
        <f t="shared" si="1"/>
        <v>0.07643279229028252</v>
      </c>
      <c r="C19" t="s">
        <v>40</v>
      </c>
      <c r="D19" t="s">
        <v>60</v>
      </c>
      <c r="E19" t="s">
        <v>11</v>
      </c>
      <c r="F19" t="s">
        <v>33</v>
      </c>
      <c r="G19" s="1">
        <v>2.3982249281443337</v>
      </c>
      <c r="H19" s="1">
        <v>0.0336</v>
      </c>
      <c r="I19" s="1">
        <v>0.11206189503514534</v>
      </c>
      <c r="J19" s="1">
        <v>2.304918883014374</v>
      </c>
      <c r="K19">
        <v>21</v>
      </c>
      <c r="L19" t="s">
        <v>13</v>
      </c>
      <c r="M19" t="s">
        <v>31</v>
      </c>
      <c r="N19" s="2">
        <v>0.8066663761836641</v>
      </c>
      <c r="O19" s="2">
        <v>0.18345975351267196</v>
      </c>
      <c r="P19" s="2">
        <v>0.2374666910748533</v>
      </c>
      <c r="Q19"/>
      <c r="R19" s="2"/>
      <c r="S19" s="7"/>
      <c r="T19" s="7"/>
      <c r="U19"/>
      <c r="V19" s="7">
        <v>250.1640666445889</v>
      </c>
      <c r="W19" s="7">
        <v>249.1640666445889</v>
      </c>
      <c r="X19" s="7">
        <v>201.79894109155921</v>
      </c>
      <c r="Y19" s="7">
        <v>200.79894109155921</v>
      </c>
      <c r="Z19" s="2">
        <v>0.8058904471886856</v>
      </c>
      <c r="AA19" s="2" t="e">
        <v>#DIV/0!</v>
      </c>
      <c r="AB19" s="1">
        <v>0.1833030277982336</v>
      </c>
      <c r="AC19" s="1">
        <v>0.04</v>
      </c>
      <c r="AD19" s="17">
        <v>0.07643279229028252</v>
      </c>
    </row>
    <row r="20" spans="1:30" s="4" customFormat="1" ht="12.75">
      <c r="A20" t="str">
        <f t="shared" si="0"/>
        <v>TrKib</v>
      </c>
      <c r="B20" s="17">
        <f t="shared" si="1"/>
        <v>0.06935118641521688</v>
      </c>
      <c r="C20" t="s">
        <v>40</v>
      </c>
      <c r="D20" t="s">
        <v>61</v>
      </c>
      <c r="E20" t="s">
        <v>11</v>
      </c>
      <c r="F20" t="s">
        <v>62</v>
      </c>
      <c r="G20" s="1">
        <v>2.4299944121294836</v>
      </c>
      <c r="H20" s="1">
        <v>0.0284</v>
      </c>
      <c r="I20" s="1">
        <v>0.09168502595742734</v>
      </c>
      <c r="J20" s="1">
        <v>2.379518597078738</v>
      </c>
      <c r="K20">
        <v>27</v>
      </c>
      <c r="L20" t="s">
        <v>13</v>
      </c>
      <c r="M20" t="s">
        <v>31</v>
      </c>
      <c r="N20" s="2">
        <v>0.8902750141789935</v>
      </c>
      <c r="O20" s="2">
        <v>0.16943454778155775</v>
      </c>
      <c r="P20" s="2">
        <v>0.20926037238518513</v>
      </c>
      <c r="Q20"/>
      <c r="R20" s="2"/>
      <c r="S20" s="7"/>
      <c r="T20" s="7"/>
      <c r="U20"/>
      <c r="V20" s="7">
        <v>269.1500173389699</v>
      </c>
      <c r="W20" s="7">
        <v>268.1500173389699</v>
      </c>
      <c r="X20" s="7">
        <v>239.61753550272786</v>
      </c>
      <c r="Y20" s="7">
        <v>238.61753550272786</v>
      </c>
      <c r="Z20" s="2">
        <v>0.8898658216422568</v>
      </c>
      <c r="AA20" s="2" t="e">
        <v>#DIV/0!</v>
      </c>
      <c r="AB20" s="1">
        <v>0.16852299546352717</v>
      </c>
      <c r="AC20" s="1">
        <v>0.032432265598503165</v>
      </c>
      <c r="AD20" s="17">
        <v>0.06935118641521688</v>
      </c>
    </row>
    <row r="21" spans="1:30" s="4" customFormat="1" ht="12.75">
      <c r="A21" t="str">
        <f t="shared" si="0"/>
        <v>TrNguWet</v>
      </c>
      <c r="B21" s="17">
        <f t="shared" si="1"/>
        <v>0.09396739107671064</v>
      </c>
      <c r="C21" t="s">
        <v>40</v>
      </c>
      <c r="D21" t="s">
        <v>58</v>
      </c>
      <c r="E21" t="s">
        <v>11</v>
      </c>
      <c r="F21" t="s">
        <v>33</v>
      </c>
      <c r="G21" s="1">
        <v>2.582738748084518</v>
      </c>
      <c r="H21" s="1">
        <v>0.0589</v>
      </c>
      <c r="I21" s="1">
        <v>0.1320373774312709</v>
      </c>
      <c r="J21" s="1">
        <v>2.517533880029966</v>
      </c>
      <c r="K21">
        <v>27</v>
      </c>
      <c r="L21" t="s">
        <v>13</v>
      </c>
      <c r="M21" t="s">
        <v>31</v>
      </c>
      <c r="N21" s="2">
        <v>0.8605876947167586</v>
      </c>
      <c r="O21" s="2">
        <v>0.2256110458249484</v>
      </c>
      <c r="P21" s="2">
        <v>0.305772015660706</v>
      </c>
      <c r="Q21"/>
      <c r="R21" s="2"/>
      <c r="S21" s="7"/>
      <c r="T21" s="7"/>
      <c r="U21"/>
      <c r="V21" s="7">
        <v>382.5945225200487</v>
      </c>
      <c r="W21" s="7">
        <v>381.5945225200487</v>
      </c>
      <c r="X21" s="7">
        <v>329.25613814678786</v>
      </c>
      <c r="Y21" s="7">
        <v>328.25613814678786</v>
      </c>
      <c r="Z21" s="2">
        <v>0.8602223532428758</v>
      </c>
      <c r="AA21" s="2" t="e">
        <v>#DIV/0!</v>
      </c>
      <c r="AB21" s="1">
        <v>0.24269322199023194</v>
      </c>
      <c r="AC21" s="1">
        <v>0.04670633234885267</v>
      </c>
      <c r="AD21" s="17">
        <v>0.09396739107671064</v>
      </c>
    </row>
    <row r="22" spans="1:13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</sheetData>
  <autoFilter ref="A11:IV1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"/>
  <sheetViews>
    <sheetView zoomScale="75" zoomScaleNormal="75" workbookViewId="0" topLeftCell="C1">
      <selection activeCell="A14" sqref="A14:IV14"/>
    </sheetView>
  </sheetViews>
  <sheetFormatPr defaultColWidth="9.140625" defaultRowHeight="12.75"/>
  <cols>
    <col min="1" max="1" width="22.140625" style="0" customWidth="1"/>
    <col min="3" max="3" width="18.140625" style="0" customWidth="1"/>
    <col min="4" max="5" width="9.28125" style="0" customWidth="1"/>
    <col min="6" max="6" width="9.57421875" style="0" customWidth="1"/>
    <col min="13" max="13" width="14.140625" style="0" customWidth="1"/>
  </cols>
  <sheetData>
    <row r="1" ht="15.75">
      <c r="A1" s="18" t="s">
        <v>105</v>
      </c>
    </row>
    <row r="2" s="19" customFormat="1" ht="15">
      <c r="A2" s="19" t="s">
        <v>108</v>
      </c>
    </row>
    <row r="3" s="19" customFormat="1" ht="15">
      <c r="A3" s="19" t="s">
        <v>109</v>
      </c>
    </row>
    <row r="4" ht="12.75">
      <c r="A4" s="3"/>
    </row>
    <row r="5" ht="12.75">
      <c r="A5" s="8" t="s">
        <v>110</v>
      </c>
    </row>
    <row r="6" ht="12.75">
      <c r="A6" s="8" t="s">
        <v>106</v>
      </c>
    </row>
    <row r="7" spans="1:30" ht="12.75">
      <c r="A7" s="8" t="s">
        <v>107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>
      <c r="A9" s="3" t="s">
        <v>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ht="12.75">
      <c r="A10" s="3"/>
    </row>
    <row r="11" spans="1:30" ht="65.25">
      <c r="A11" s="5" t="s">
        <v>29</v>
      </c>
      <c r="B11" s="5" t="s">
        <v>112</v>
      </c>
      <c r="C11" s="9" t="s">
        <v>15</v>
      </c>
      <c r="D11" s="9" t="s">
        <v>16</v>
      </c>
      <c r="E11" s="9" t="s">
        <v>17</v>
      </c>
      <c r="F11" s="9" t="s">
        <v>18</v>
      </c>
      <c r="G11" s="10" t="s">
        <v>19</v>
      </c>
      <c r="H11" s="10" t="s">
        <v>20</v>
      </c>
      <c r="I11" s="10" t="s">
        <v>21</v>
      </c>
      <c r="J11" s="10" t="s">
        <v>22</v>
      </c>
      <c r="K11" s="9" t="s">
        <v>23</v>
      </c>
      <c r="L11" s="9" t="s">
        <v>24</v>
      </c>
      <c r="M11" s="9" t="s">
        <v>25</v>
      </c>
      <c r="N11" s="11" t="s">
        <v>26</v>
      </c>
      <c r="O11" s="11" t="s">
        <v>27</v>
      </c>
      <c r="P11" s="11" t="s">
        <v>28</v>
      </c>
      <c r="Q11" s="12" t="s">
        <v>69</v>
      </c>
      <c r="R11" s="13" t="s">
        <v>70</v>
      </c>
      <c r="S11" s="14" t="s">
        <v>71</v>
      </c>
      <c r="T11" s="14" t="s">
        <v>72</v>
      </c>
      <c r="U11" s="12" t="s">
        <v>73</v>
      </c>
      <c r="V11" s="15" t="s">
        <v>5</v>
      </c>
      <c r="W11" s="15" t="s">
        <v>6</v>
      </c>
      <c r="X11" s="15" t="s">
        <v>7</v>
      </c>
      <c r="Y11" s="15" t="s">
        <v>8</v>
      </c>
      <c r="Z11" s="9" t="s">
        <v>1</v>
      </c>
      <c r="AA11" s="9" t="s">
        <v>9</v>
      </c>
      <c r="AB11" s="15" t="s">
        <v>2</v>
      </c>
      <c r="AC11" s="15" t="s">
        <v>3</v>
      </c>
      <c r="AD11" s="9" t="s">
        <v>4</v>
      </c>
    </row>
    <row r="12" spans="1:30" s="4" customFormat="1" ht="12.75">
      <c r="A12" t="str">
        <f aca="true" t="shared" si="0" ref="A12:A17">M12</f>
        <v>BICON</v>
      </c>
      <c r="B12" s="17">
        <f aca="true" t="shared" si="1" ref="B12:B17">AD12</f>
        <v>0.19352638923258095</v>
      </c>
      <c r="C12" t="s">
        <v>10</v>
      </c>
      <c r="D12" t="s">
        <v>32</v>
      </c>
      <c r="E12" t="s">
        <v>11</v>
      </c>
      <c r="F12" t="s">
        <v>33</v>
      </c>
      <c r="G12" s="1">
        <v>2.2458243445015587</v>
      </c>
      <c r="H12" s="1">
        <v>0.1889</v>
      </c>
      <c r="I12" s="1">
        <v>0.26586577550183244</v>
      </c>
      <c r="J12" s="1">
        <v>1.4662203550792874</v>
      </c>
      <c r="K12">
        <v>21</v>
      </c>
      <c r="L12" t="s">
        <v>14</v>
      </c>
      <c r="M12" t="s">
        <v>34</v>
      </c>
      <c r="N12" s="2">
        <v>0.16611008886833253</v>
      </c>
      <c r="O12" s="2">
        <v>0.07605044296388007</v>
      </c>
      <c r="P12" s="2">
        <v>0.1402708806184815</v>
      </c>
      <c r="Q12"/>
      <c r="R12" s="2"/>
      <c r="S12" s="7"/>
      <c r="T12" s="7"/>
      <c r="U12"/>
      <c r="V12" s="7">
        <f aca="true" t="shared" si="2" ref="V12:V17">10^G12</f>
        <v>176.12635386285584</v>
      </c>
      <c r="W12" s="7">
        <f aca="true" t="shared" si="3" ref="W12:W17">V12-1</f>
        <v>175.12635386285584</v>
      </c>
      <c r="X12" s="7">
        <f aca="true" t="shared" si="4" ref="X12:X17">10^J12</f>
        <v>29.256364292214386</v>
      </c>
      <c r="Y12" s="7">
        <f aca="true" t="shared" si="5" ref="Y12:Y17">X12-1</f>
        <v>28.256364292214386</v>
      </c>
      <c r="Z12" s="2">
        <f aca="true" t="shared" si="6" ref="Z12:Z17">Y12/W12</f>
        <v>0.1613484416762447</v>
      </c>
      <c r="AA12" s="2" t="e">
        <f aca="true" t="shared" si="7" ref="AA12:AA17">T12/S12</f>
        <v>#DIV/0!</v>
      </c>
      <c r="AB12" s="1">
        <f aca="true" t="shared" si="8" ref="AB12:AB17">SQRT(H12)</f>
        <v>0.4346262762420146</v>
      </c>
      <c r="AC12" s="1">
        <f aca="true" t="shared" si="9" ref="AC12:AC17">AB12/SQRT(K12)</f>
        <v>0.09484322904265804</v>
      </c>
      <c r="AD12" s="16">
        <f aca="true" t="shared" si="10" ref="AD12:AD17">AB12/G12</f>
        <v>0.19352638923258095</v>
      </c>
    </row>
    <row r="13" spans="1:30" s="4" customFormat="1" ht="12.75">
      <c r="A13" t="str">
        <f t="shared" si="0"/>
        <v>CANOPY</v>
      </c>
      <c r="B13" s="17">
        <f t="shared" si="1"/>
        <v>0.19352638923258095</v>
      </c>
      <c r="C13" t="s">
        <v>10</v>
      </c>
      <c r="D13" t="s">
        <v>32</v>
      </c>
      <c r="E13" t="s">
        <v>11</v>
      </c>
      <c r="F13" t="s">
        <v>33</v>
      </c>
      <c r="G13" s="1">
        <v>2.2458243445015587</v>
      </c>
      <c r="H13" s="1">
        <v>0.1889</v>
      </c>
      <c r="I13" s="1">
        <v>0.26586577550183244</v>
      </c>
      <c r="J13" s="1">
        <v>1.2507558053497787</v>
      </c>
      <c r="K13">
        <v>21</v>
      </c>
      <c r="L13" t="s">
        <v>14</v>
      </c>
      <c r="M13" t="s">
        <v>35</v>
      </c>
      <c r="N13" s="2">
        <v>0.10114198221900136</v>
      </c>
      <c r="O13" s="2">
        <v>0.04877609379193687</v>
      </c>
      <c r="P13" s="2">
        <v>0.0942084811162435</v>
      </c>
      <c r="Q13"/>
      <c r="R13" s="2"/>
      <c r="S13" s="7"/>
      <c r="T13" s="7"/>
      <c r="U13"/>
      <c r="V13" s="7">
        <f t="shared" si="2"/>
        <v>176.12635386285584</v>
      </c>
      <c r="W13" s="7">
        <f t="shared" si="3"/>
        <v>175.12635386285584</v>
      </c>
      <c r="X13" s="7">
        <f t="shared" si="4"/>
        <v>17.81376855069451</v>
      </c>
      <c r="Y13" s="7">
        <f t="shared" si="5"/>
        <v>16.81376855069451</v>
      </c>
      <c r="Z13" s="2">
        <f t="shared" si="6"/>
        <v>0.09600935655784641</v>
      </c>
      <c r="AA13" s="2" t="e">
        <f t="shared" si="7"/>
        <v>#DIV/0!</v>
      </c>
      <c r="AB13" s="1">
        <f t="shared" si="8"/>
        <v>0.4346262762420146</v>
      </c>
      <c r="AC13" s="1">
        <f t="shared" si="9"/>
        <v>0.09484322904265804</v>
      </c>
      <c r="AD13" s="16">
        <f t="shared" si="10"/>
        <v>0.19352638923258095</v>
      </c>
    </row>
    <row r="14" spans="1:30" ht="12.75">
      <c r="A14" t="str">
        <f t="shared" si="0"/>
        <v>EPSILON</v>
      </c>
      <c r="B14" s="17">
        <f t="shared" si="1"/>
        <v>0.19352638923258095</v>
      </c>
      <c r="C14" t="s">
        <v>10</v>
      </c>
      <c r="D14" t="s">
        <v>32</v>
      </c>
      <c r="E14" t="s">
        <v>11</v>
      </c>
      <c r="F14" t="s">
        <v>33</v>
      </c>
      <c r="G14" s="1">
        <v>2.2458243445015587</v>
      </c>
      <c r="H14" s="1">
        <v>0.1889</v>
      </c>
      <c r="I14" s="1">
        <v>0.26586577550183244</v>
      </c>
      <c r="J14" s="1">
        <v>1.9832312564689873</v>
      </c>
      <c r="K14">
        <v>21</v>
      </c>
      <c r="L14" t="s">
        <v>13</v>
      </c>
      <c r="M14" t="s">
        <v>36</v>
      </c>
      <c r="N14" s="2">
        <v>0.5462694482365524</v>
      </c>
      <c r="O14" s="2">
        <v>0.2500993997357627</v>
      </c>
      <c r="P14" s="2">
        <v>0.46129465754395405</v>
      </c>
      <c r="R14" s="2"/>
      <c r="S14" s="7"/>
      <c r="T14" s="7"/>
      <c r="V14" s="7">
        <f t="shared" si="2"/>
        <v>176.12635386285584</v>
      </c>
      <c r="W14" s="7">
        <f t="shared" si="3"/>
        <v>175.12635386285584</v>
      </c>
      <c r="X14" s="7">
        <f t="shared" si="4"/>
        <v>96.2124461445781</v>
      </c>
      <c r="Y14" s="7">
        <f t="shared" si="5"/>
        <v>95.2124461445781</v>
      </c>
      <c r="Z14" s="2">
        <f t="shared" si="6"/>
        <v>0.5436785728956616</v>
      </c>
      <c r="AA14" s="2" t="e">
        <f t="shared" si="7"/>
        <v>#DIV/0!</v>
      </c>
      <c r="AB14" s="1">
        <f t="shared" si="8"/>
        <v>0.4346262762420146</v>
      </c>
      <c r="AC14" s="1">
        <f t="shared" si="9"/>
        <v>0.09484322904265804</v>
      </c>
      <c r="AD14" s="16">
        <f t="shared" si="10"/>
        <v>0.19352638923258095</v>
      </c>
    </row>
    <row r="15" spans="1:30" s="4" customFormat="1" ht="12.75">
      <c r="A15" t="str">
        <f t="shared" si="0"/>
        <v>NG2G</v>
      </c>
      <c r="B15" s="17">
        <f t="shared" si="1"/>
        <v>0.19352638923258095</v>
      </c>
      <c r="C15" t="s">
        <v>10</v>
      </c>
      <c r="D15" t="s">
        <v>32</v>
      </c>
      <c r="E15" t="s">
        <v>11</v>
      </c>
      <c r="F15" t="s">
        <v>33</v>
      </c>
      <c r="G15" s="1">
        <v>2.2458243445015587</v>
      </c>
      <c r="H15" s="1">
        <v>0.1889</v>
      </c>
      <c r="I15" s="1">
        <v>0.26586577550183244</v>
      </c>
      <c r="J15" s="1">
        <v>1.6368928082282816</v>
      </c>
      <c r="K15">
        <v>21</v>
      </c>
      <c r="L15" t="s">
        <v>14</v>
      </c>
      <c r="M15" t="s">
        <v>37</v>
      </c>
      <c r="N15" s="2">
        <v>0.24607554958207056</v>
      </c>
      <c r="O15" s="2">
        <v>0.11266115547701924</v>
      </c>
      <c r="P15" s="2">
        <v>0.20779733653573562</v>
      </c>
      <c r="Q15"/>
      <c r="R15" s="2"/>
      <c r="S15" s="7"/>
      <c r="T15" s="7"/>
      <c r="U15"/>
      <c r="V15" s="7">
        <f t="shared" si="2"/>
        <v>176.12635386285584</v>
      </c>
      <c r="W15" s="7">
        <f t="shared" si="3"/>
        <v>175.12635386285584</v>
      </c>
      <c r="X15" s="7">
        <f t="shared" si="4"/>
        <v>43.3403893226885</v>
      </c>
      <c r="Y15" s="7">
        <f t="shared" si="5"/>
        <v>42.3403893226885</v>
      </c>
      <c r="Z15" s="2">
        <f t="shared" si="6"/>
        <v>0.24177051819308656</v>
      </c>
      <c r="AA15" s="2" t="e">
        <f t="shared" si="7"/>
        <v>#DIV/0!</v>
      </c>
      <c r="AB15" s="1">
        <f t="shared" si="8"/>
        <v>0.4346262762420146</v>
      </c>
      <c r="AC15" s="1">
        <f t="shared" si="9"/>
        <v>0.09484322904265804</v>
      </c>
      <c r="AD15" s="16">
        <f t="shared" si="10"/>
        <v>0.19352638923258095</v>
      </c>
    </row>
    <row r="16" spans="1:30" s="4" customFormat="1" ht="12.75">
      <c r="A16" t="str">
        <f t="shared" si="0"/>
        <v>PYRAMIDAL</v>
      </c>
      <c r="B16" s="17">
        <f t="shared" si="1"/>
        <v>0.19352638923258095</v>
      </c>
      <c r="C16" t="s">
        <v>10</v>
      </c>
      <c r="D16" t="s">
        <v>32</v>
      </c>
      <c r="E16" t="s">
        <v>11</v>
      </c>
      <c r="F16" t="s">
        <v>33</v>
      </c>
      <c r="G16" s="1">
        <v>2.2458243445015587</v>
      </c>
      <c r="H16" s="1">
        <v>0.1889</v>
      </c>
      <c r="I16" s="1">
        <v>0.26586577550183244</v>
      </c>
      <c r="J16" s="1">
        <v>1.8760854333305053</v>
      </c>
      <c r="K16">
        <v>21</v>
      </c>
      <c r="L16" t="s">
        <v>14</v>
      </c>
      <c r="M16" t="s">
        <v>38</v>
      </c>
      <c r="N16" s="2">
        <v>0.426836046656728</v>
      </c>
      <c r="O16" s="2">
        <v>0.19541901784741</v>
      </c>
      <c r="P16" s="2">
        <v>0.3604396852241086</v>
      </c>
      <c r="Q16"/>
      <c r="R16" s="2"/>
      <c r="S16" s="7"/>
      <c r="T16" s="7"/>
      <c r="U16"/>
      <c r="V16" s="7">
        <f t="shared" si="2"/>
        <v>176.12635386285584</v>
      </c>
      <c r="W16" s="7">
        <f t="shared" si="3"/>
        <v>175.12635386285584</v>
      </c>
      <c r="X16" s="7">
        <f t="shared" si="4"/>
        <v>75.17707659488536</v>
      </c>
      <c r="Y16" s="7">
        <f t="shared" si="5"/>
        <v>74.17707659488536</v>
      </c>
      <c r="Z16" s="2">
        <f t="shared" si="6"/>
        <v>0.4235631871430075</v>
      </c>
      <c r="AA16" s="2" t="e">
        <f t="shared" si="7"/>
        <v>#DIV/0!</v>
      </c>
      <c r="AB16" s="1">
        <f t="shared" si="8"/>
        <v>0.4346262762420146</v>
      </c>
      <c r="AC16" s="1">
        <f t="shared" si="9"/>
        <v>0.09484322904265804</v>
      </c>
      <c r="AD16" s="16">
        <f t="shared" si="10"/>
        <v>0.19352638923258095</v>
      </c>
    </row>
    <row r="17" spans="1:30" s="4" customFormat="1" ht="12.75">
      <c r="A17" t="str">
        <f t="shared" si="0"/>
        <v>S3</v>
      </c>
      <c r="B17" s="17">
        <f t="shared" si="1"/>
        <v>0.19352638923258095</v>
      </c>
      <c r="C17" t="s">
        <v>10</v>
      </c>
      <c r="D17" t="s">
        <v>32</v>
      </c>
      <c r="E17" t="s">
        <v>11</v>
      </c>
      <c r="F17" t="s">
        <v>33</v>
      </c>
      <c r="G17" s="1">
        <v>2.2458243445015587</v>
      </c>
      <c r="H17" s="1">
        <v>0.1889</v>
      </c>
      <c r="I17" s="1">
        <v>0.26586577550183244</v>
      </c>
      <c r="J17" s="1">
        <v>1.5602591447934138</v>
      </c>
      <c r="K17">
        <v>21</v>
      </c>
      <c r="L17" t="s">
        <v>14</v>
      </c>
      <c r="M17" t="s">
        <v>39</v>
      </c>
      <c r="N17" s="2">
        <v>0.20626939761990837</v>
      </c>
      <c r="O17" s="2">
        <v>0.09443664238432242</v>
      </c>
      <c r="P17" s="2">
        <v>0.17418321936918912</v>
      </c>
      <c r="Q17"/>
      <c r="R17" s="2"/>
      <c r="S17" s="7"/>
      <c r="T17" s="7"/>
      <c r="U17"/>
      <c r="V17" s="7">
        <f t="shared" si="2"/>
        <v>176.12635386285584</v>
      </c>
      <c r="W17" s="7">
        <f t="shared" si="3"/>
        <v>175.12635386285584</v>
      </c>
      <c r="X17" s="7">
        <f t="shared" si="4"/>
        <v>36.329476916282104</v>
      </c>
      <c r="Y17" s="7">
        <f t="shared" si="5"/>
        <v>35.329476916282104</v>
      </c>
      <c r="Z17" s="2">
        <f t="shared" si="6"/>
        <v>0.2017370666207621</v>
      </c>
      <c r="AA17" s="2" t="e">
        <f t="shared" si="7"/>
        <v>#DIV/0!</v>
      </c>
      <c r="AB17" s="1">
        <f t="shared" si="8"/>
        <v>0.4346262762420146</v>
      </c>
      <c r="AC17" s="1">
        <f t="shared" si="9"/>
        <v>0.09484322904265804</v>
      </c>
      <c r="AD17" s="16">
        <f t="shared" si="10"/>
        <v>0.19352638923258095</v>
      </c>
    </row>
    <row r="18" spans="1:13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</sheetData>
  <autoFilter ref="A11:IV11"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1"/>
  <sheetViews>
    <sheetView zoomScale="75" zoomScaleNormal="75" workbookViewId="0" topLeftCell="A9">
      <selection activeCell="B12" sqref="B12"/>
    </sheetView>
  </sheetViews>
  <sheetFormatPr defaultColWidth="9.140625" defaultRowHeight="12.75"/>
  <cols>
    <col min="1" max="1" width="22.140625" style="0" customWidth="1"/>
    <col min="3" max="3" width="18.140625" style="0" customWidth="1"/>
    <col min="4" max="5" width="9.28125" style="0" customWidth="1"/>
    <col min="6" max="6" width="9.57421875" style="0" customWidth="1"/>
    <col min="13" max="13" width="14.140625" style="0" customWidth="1"/>
  </cols>
  <sheetData>
    <row r="1" ht="15.75">
      <c r="A1" s="18" t="s">
        <v>105</v>
      </c>
    </row>
    <row r="2" s="19" customFormat="1" ht="15">
      <c r="A2" s="19" t="s">
        <v>108</v>
      </c>
    </row>
    <row r="3" s="19" customFormat="1" ht="15">
      <c r="A3" s="19" t="s">
        <v>109</v>
      </c>
    </row>
    <row r="4" ht="12.75">
      <c r="A4" s="3"/>
    </row>
    <row r="5" ht="12.75">
      <c r="A5" s="8" t="s">
        <v>110</v>
      </c>
    </row>
    <row r="6" ht="12.75">
      <c r="A6" s="8" t="s">
        <v>106</v>
      </c>
    </row>
    <row r="7" spans="1:30" ht="12.75">
      <c r="A7" s="8" t="s">
        <v>107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>
      <c r="A9" s="3" t="s">
        <v>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ht="12.75">
      <c r="A10" s="3"/>
    </row>
    <row r="11" spans="1:30" ht="65.25">
      <c r="A11" s="5" t="s">
        <v>29</v>
      </c>
      <c r="B11" s="5" t="s">
        <v>112</v>
      </c>
      <c r="C11" s="9" t="s">
        <v>15</v>
      </c>
      <c r="D11" s="9" t="s">
        <v>16</v>
      </c>
      <c r="E11" s="9" t="s">
        <v>17</v>
      </c>
      <c r="F11" s="9" t="s">
        <v>18</v>
      </c>
      <c r="G11" s="10" t="s">
        <v>19</v>
      </c>
      <c r="H11" s="10" t="s">
        <v>20</v>
      </c>
      <c r="I11" s="10" t="s">
        <v>21</v>
      </c>
      <c r="J11" s="10" t="s">
        <v>22</v>
      </c>
      <c r="K11" s="9" t="s">
        <v>23</v>
      </c>
      <c r="L11" s="9" t="s">
        <v>24</v>
      </c>
      <c r="M11" s="9" t="s">
        <v>25</v>
      </c>
      <c r="N11" s="11" t="s">
        <v>26</v>
      </c>
      <c r="O11" s="11" t="s">
        <v>27</v>
      </c>
      <c r="P11" s="11" t="s">
        <v>28</v>
      </c>
      <c r="Q11" s="12" t="s">
        <v>69</v>
      </c>
      <c r="R11" s="13" t="s">
        <v>70</v>
      </c>
      <c r="S11" s="14" t="s">
        <v>71</v>
      </c>
      <c r="T11" s="14" t="s">
        <v>72</v>
      </c>
      <c r="U11" s="12" t="s">
        <v>73</v>
      </c>
      <c r="V11" s="15" t="s">
        <v>5</v>
      </c>
      <c r="W11" s="15" t="s">
        <v>6</v>
      </c>
      <c r="X11" s="15" t="s">
        <v>7</v>
      </c>
      <c r="Y11" s="15" t="s">
        <v>8</v>
      </c>
      <c r="Z11" s="9" t="s">
        <v>1</v>
      </c>
      <c r="AA11" s="9" t="s">
        <v>9</v>
      </c>
      <c r="AB11" s="15" t="s">
        <v>2</v>
      </c>
      <c r="AC11" s="15" t="s">
        <v>3</v>
      </c>
      <c r="AD11" s="9" t="s">
        <v>4</v>
      </c>
    </row>
    <row r="12" spans="1:30" s="4" customFormat="1" ht="12.75">
      <c r="A12" t="str">
        <f>M12</f>
        <v>PYRAMIDAL</v>
      </c>
      <c r="B12" s="17">
        <f>AD12</f>
        <v>0.9516869408223995</v>
      </c>
      <c r="C12" t="s">
        <v>52</v>
      </c>
      <c r="D12" t="s">
        <v>53</v>
      </c>
      <c r="E12" t="s">
        <v>11</v>
      </c>
      <c r="F12" t="s">
        <v>57</v>
      </c>
      <c r="G12" s="1">
        <v>0.3097531833366681</v>
      </c>
      <c r="H12" s="1">
        <v>0.0869</v>
      </c>
      <c r="I12" s="1">
        <v>0.1989224159867011</v>
      </c>
      <c r="J12" s="1">
        <v>0.7375357393873886</v>
      </c>
      <c r="K12">
        <v>27</v>
      </c>
      <c r="L12" t="s">
        <v>14</v>
      </c>
      <c r="M12" t="s">
        <v>38</v>
      </c>
      <c r="N12" s="2">
        <v>2.6778272460149033</v>
      </c>
      <c r="O12" s="2">
        <v>0.9840350012525618</v>
      </c>
      <c r="P12" s="2">
        <v>1.5557254707800086</v>
      </c>
      <c r="Q12"/>
      <c r="R12" s="2"/>
      <c r="S12" s="7"/>
      <c r="T12" s="7"/>
      <c r="U12"/>
      <c r="V12" s="7">
        <f>10^G12</f>
        <v>2.040577921234332</v>
      </c>
      <c r="W12" s="7">
        <f>V12-1</f>
        <v>1.0405779212343318</v>
      </c>
      <c r="X12" s="7">
        <f>10^J12</f>
        <v>5.464315155097747</v>
      </c>
      <c r="Y12" s="7">
        <f>X12-1</f>
        <v>4.464315155097747</v>
      </c>
      <c r="Z12" s="2">
        <f>Y12/W12</f>
        <v>4.290226675002083</v>
      </c>
      <c r="AA12" s="2" t="e">
        <f>T12/S12</f>
        <v>#DIV/0!</v>
      </c>
      <c r="AB12" s="1">
        <f>SQRT(H12)</f>
        <v>0.2947880594596735</v>
      </c>
      <c r="AC12" s="1">
        <f>AB12/SQRT(K12)</f>
        <v>0.056731988494309965</v>
      </c>
      <c r="AD12" s="16">
        <f>AB12/G12</f>
        <v>0.9516869408223995</v>
      </c>
    </row>
    <row r="13" spans="1:30" s="4" customFormat="1" ht="12.75">
      <c r="A13"/>
      <c r="B13" s="17"/>
      <c r="C13"/>
      <c r="D13"/>
      <c r="E13"/>
      <c r="F13"/>
      <c r="G13" s="1"/>
      <c r="H13" s="1"/>
      <c r="I13" s="1"/>
      <c r="J13" s="1"/>
      <c r="K13"/>
      <c r="L13"/>
      <c r="M13"/>
      <c r="N13" s="2"/>
      <c r="O13" s="2"/>
      <c r="P13" s="2"/>
      <c r="Q13"/>
      <c r="R13" s="2"/>
      <c r="S13" s="7"/>
      <c r="T13" s="7"/>
      <c r="U13"/>
      <c r="V13" s="7"/>
      <c r="W13" s="7"/>
      <c r="X13" s="7"/>
      <c r="Y13" s="7"/>
      <c r="Z13" s="2"/>
      <c r="AA13" s="2"/>
      <c r="AB13" s="1"/>
      <c r="AC13" s="1"/>
      <c r="AD13" s="17"/>
    </row>
    <row r="14" spans="1:30" ht="12.75">
      <c r="A14" t="str">
        <f aca="true" t="shared" si="0" ref="A14:A20">M14</f>
        <v>VAVOUA</v>
      </c>
      <c r="B14" s="17">
        <f>AD14</f>
        <v>0.9075845345154219</v>
      </c>
      <c r="C14" t="s">
        <v>49</v>
      </c>
      <c r="D14" t="s">
        <v>104</v>
      </c>
      <c r="E14" t="s">
        <v>11</v>
      </c>
      <c r="F14" t="s">
        <v>77</v>
      </c>
      <c r="G14" s="1">
        <v>0.3553281239021181</v>
      </c>
      <c r="H14" s="1">
        <v>0.104</v>
      </c>
      <c r="I14" s="1">
        <v>0.21392559791580493</v>
      </c>
      <c r="J14" s="1">
        <v>0.7379985190914201</v>
      </c>
      <c r="K14">
        <v>18</v>
      </c>
      <c r="L14" t="s">
        <v>14</v>
      </c>
      <c r="M14" t="s">
        <v>89</v>
      </c>
      <c r="N14" s="2">
        <v>2.4136283325244157</v>
      </c>
      <c r="O14" s="2">
        <v>0.9387887080325881</v>
      </c>
      <c r="P14" s="2">
        <v>1.5363616398238436</v>
      </c>
      <c r="Q14">
        <v>80</v>
      </c>
      <c r="R14" s="2">
        <v>1.9900653569493443</v>
      </c>
      <c r="S14" s="7">
        <v>1.6666666666666667</v>
      </c>
      <c r="T14" s="7">
        <v>8.166666666666666</v>
      </c>
      <c r="U14">
        <v>31</v>
      </c>
      <c r="V14" s="7">
        <f>10^G14</f>
        <v>2.266355968093233</v>
      </c>
      <c r="W14" s="7">
        <f>V14-1</f>
        <v>1.266355968093233</v>
      </c>
      <c r="X14" s="7">
        <f>10^J14</f>
        <v>5.470140976175627</v>
      </c>
      <c r="Y14" s="7">
        <f>X14-1</f>
        <v>4.470140976175627</v>
      </c>
      <c r="Z14" s="2">
        <f>Y14/W14</f>
        <v>3.5299245147526492</v>
      </c>
      <c r="AA14" s="2">
        <f>T14/S14</f>
        <v>4.8999999999999995</v>
      </c>
      <c r="AB14" s="1">
        <f>SQRT(H14)</f>
        <v>0.322490309931942</v>
      </c>
      <c r="AC14" s="1">
        <f>AB14/SQRT(K14)</f>
        <v>0.0760116950066092</v>
      </c>
      <c r="AD14" s="16">
        <f>AB14/G14</f>
        <v>0.9075845345154219</v>
      </c>
    </row>
    <row r="15" spans="1:30" s="4" customFormat="1" ht="12.75">
      <c r="A15" t="str">
        <f t="shared" si="0"/>
        <v>MONOSCREEN</v>
      </c>
      <c r="B15" s="17">
        <f>AD15</f>
        <v>1.9322634537804135</v>
      </c>
      <c r="C15" t="s">
        <v>49</v>
      </c>
      <c r="D15" t="s">
        <v>74</v>
      </c>
      <c r="E15" t="s">
        <v>11</v>
      </c>
      <c r="F15" t="s">
        <v>65</v>
      </c>
      <c r="G15" s="1">
        <v>0.11801448947020346</v>
      </c>
      <c r="H15" s="1">
        <v>0.052</v>
      </c>
      <c r="I15" s="1">
        <v>0.12406261016035616</v>
      </c>
      <c r="J15" s="1">
        <v>0.5652759847284442</v>
      </c>
      <c r="K15">
        <v>27</v>
      </c>
      <c r="L15" t="s">
        <v>14</v>
      </c>
      <c r="M15" t="s">
        <v>75</v>
      </c>
      <c r="N15" s="2">
        <v>2.8006671359821818</v>
      </c>
      <c r="O15" s="2">
        <v>0.6959250505365002</v>
      </c>
      <c r="P15" s="2">
        <v>0.9260300497728688</v>
      </c>
      <c r="Q15">
        <v>62</v>
      </c>
      <c r="R15" s="2">
        <v>1.9989693100797012</v>
      </c>
      <c r="S15" s="7">
        <v>0.48148148148148145</v>
      </c>
      <c r="T15" s="7">
        <v>4.037037037037037</v>
      </c>
      <c r="U15">
        <v>18</v>
      </c>
      <c r="V15" s="7">
        <f>10^G15</f>
        <v>1.3122436789871803</v>
      </c>
      <c r="W15" s="7">
        <f>V15-1</f>
        <v>0.3122436789871803</v>
      </c>
      <c r="X15" s="7">
        <f>10^J15</f>
        <v>3.6751577461397478</v>
      </c>
      <c r="Y15" s="7">
        <f>X15-1</f>
        <v>2.6751577461397478</v>
      </c>
      <c r="Z15" s="2">
        <f>Y15/W15</f>
        <v>8.56753211087287</v>
      </c>
      <c r="AA15" s="2">
        <f>T15/S15</f>
        <v>8.384615384615385</v>
      </c>
      <c r="AB15" s="1">
        <f>SQRT(H15)</f>
        <v>0.22803508501982758</v>
      </c>
      <c r="AC15" s="1">
        <f>AB15/SQRT(K15)</f>
        <v>0.04388537257362555</v>
      </c>
      <c r="AD15" s="16">
        <f>AB15/G15</f>
        <v>1.9322634537804135</v>
      </c>
    </row>
    <row r="16" spans="1:30" s="4" customFormat="1" ht="12.75">
      <c r="A16" t="str">
        <f t="shared" si="0"/>
        <v>BICON</v>
      </c>
      <c r="B16" s="17">
        <f>AD16</f>
        <v>0.5412721256048771</v>
      </c>
      <c r="C16" t="s">
        <v>49</v>
      </c>
      <c r="D16" t="s">
        <v>64</v>
      </c>
      <c r="E16" t="s">
        <v>11</v>
      </c>
      <c r="F16" t="s">
        <v>65</v>
      </c>
      <c r="G16" s="1">
        <v>0.46993357833693356</v>
      </c>
      <c r="H16" s="1">
        <v>0.0647</v>
      </c>
      <c r="I16" s="1">
        <v>0.1383857534363144</v>
      </c>
      <c r="J16" s="1">
        <v>1.147722943722813</v>
      </c>
      <c r="K16">
        <v>27</v>
      </c>
      <c r="L16" t="s">
        <v>14</v>
      </c>
      <c r="M16" t="s">
        <v>34</v>
      </c>
      <c r="N16" s="2">
        <v>4.76199971838842</v>
      </c>
      <c r="O16" s="2">
        <v>1.2993894551597243</v>
      </c>
      <c r="P16" s="2">
        <v>1.7870022177366858</v>
      </c>
      <c r="Q16"/>
      <c r="R16" s="2"/>
      <c r="S16" s="7"/>
      <c r="T16" s="7"/>
      <c r="U16"/>
      <c r="V16" s="7">
        <f>10^G16</f>
        <v>2.9507578987225567</v>
      </c>
      <c r="W16" s="7">
        <f>V16-1</f>
        <v>1.9507578987225567</v>
      </c>
      <c r="X16" s="7">
        <f>10^J16</f>
        <v>14.051508282749225</v>
      </c>
      <c r="Y16" s="7">
        <f>X16-1</f>
        <v>13.051508282749225</v>
      </c>
      <c r="Z16" s="2">
        <f>Y16/W16</f>
        <v>6.690480808149456</v>
      </c>
      <c r="AA16" s="2" t="e">
        <f>T16/S16</f>
        <v>#DIV/0!</v>
      </c>
      <c r="AB16" s="1">
        <f>SQRT(H16)</f>
        <v>0.25436194683953806</v>
      </c>
      <c r="AC16" s="1">
        <f>AB16/SQRT(K16)</f>
        <v>0.04895197949313486</v>
      </c>
      <c r="AD16" s="16">
        <f>AB16/G16</f>
        <v>0.5412721256048771</v>
      </c>
    </row>
    <row r="17" spans="1:30" s="4" customFormat="1" ht="12.75">
      <c r="A17" s="21"/>
      <c r="B17" s="17"/>
      <c r="C17"/>
      <c r="D17"/>
      <c r="E17"/>
      <c r="F17"/>
      <c r="G17" s="1"/>
      <c r="H17" s="1"/>
      <c r="I17" s="1"/>
      <c r="J17" s="1"/>
      <c r="K17"/>
      <c r="L17"/>
      <c r="M17"/>
      <c r="N17" s="2"/>
      <c r="O17" s="2"/>
      <c r="P17" s="2"/>
      <c r="Q17"/>
      <c r="R17" s="2"/>
      <c r="S17" s="7"/>
      <c r="T17" s="7"/>
      <c r="U17"/>
      <c r="V17" s="7"/>
      <c r="W17" s="7"/>
      <c r="X17" s="7"/>
      <c r="Y17" s="7"/>
      <c r="Z17" s="2"/>
      <c r="AA17" s="2"/>
      <c r="AB17" s="1"/>
      <c r="AC17" s="1"/>
      <c r="AD17" s="16"/>
    </row>
    <row r="18" spans="1:30" s="4" customFormat="1" ht="12.75">
      <c r="A18" t="str">
        <f t="shared" si="0"/>
        <v>BICON</v>
      </c>
      <c r="B18" s="17">
        <f>AD18</f>
        <v>2.111843306495044</v>
      </c>
      <c r="C18" t="s">
        <v>90</v>
      </c>
      <c r="D18" t="s">
        <v>91</v>
      </c>
      <c r="E18" t="s">
        <v>11</v>
      </c>
      <c r="F18" t="s">
        <v>65</v>
      </c>
      <c r="G18" s="1">
        <v>0.11501760347596718</v>
      </c>
      <c r="H18" s="1">
        <v>0.059</v>
      </c>
      <c r="I18" s="1">
        <v>0.1399969431448278</v>
      </c>
      <c r="J18" s="1">
        <v>0.2506539578552716</v>
      </c>
      <c r="K18">
        <v>24</v>
      </c>
      <c r="L18" t="s">
        <v>13</v>
      </c>
      <c r="M18" t="s">
        <v>34</v>
      </c>
      <c r="N18" s="2">
        <v>1.366584071409524</v>
      </c>
      <c r="O18" s="2">
        <v>0.37657445928918454</v>
      </c>
      <c r="P18" s="2">
        <v>0.5198137992439009</v>
      </c>
      <c r="Q18">
        <v>66</v>
      </c>
      <c r="R18" s="2">
        <v>1.9965636965935118</v>
      </c>
      <c r="S18" s="7">
        <v>0.4166666666666667</v>
      </c>
      <c r="T18" s="7">
        <v>1.2083333333333333</v>
      </c>
      <c r="U18">
        <v>9</v>
      </c>
      <c r="V18" s="7">
        <f>10^G18</f>
        <v>1.303219601435212</v>
      </c>
      <c r="W18" s="7">
        <f>V18-1</f>
        <v>0.303219601435212</v>
      </c>
      <c r="X18" s="7">
        <f>10^J18</f>
        <v>1.7809591488700294</v>
      </c>
      <c r="Y18" s="7">
        <f>X18-1</f>
        <v>0.7809591488700294</v>
      </c>
      <c r="Z18" s="2">
        <f>Y18/W18</f>
        <v>2.5755562805753986</v>
      </c>
      <c r="AA18" s="2">
        <f>T18/S18</f>
        <v>2.9</v>
      </c>
      <c r="AB18" s="1">
        <f>SQRT(H18)</f>
        <v>0.24289915602982237</v>
      </c>
      <c r="AC18" s="1">
        <f>AB18/SQRT(K18)</f>
        <v>0.049581582602145055</v>
      </c>
      <c r="AD18" s="16">
        <f>AB18/G18</f>
        <v>2.111843306495044</v>
      </c>
    </row>
    <row r="19" spans="1:30" s="4" customFormat="1" ht="12.75">
      <c r="A19" t="str">
        <f t="shared" si="0"/>
        <v>ECRAN</v>
      </c>
      <c r="B19" s="17">
        <f>AD19</f>
        <v>2.111843306495044</v>
      </c>
      <c r="C19" t="s">
        <v>90</v>
      </c>
      <c r="D19" t="s">
        <v>91</v>
      </c>
      <c r="E19" t="s">
        <v>11</v>
      </c>
      <c r="F19" t="s">
        <v>65</v>
      </c>
      <c r="G19" s="1">
        <v>0.11501760347596718</v>
      </c>
      <c r="H19" s="1">
        <v>0.059</v>
      </c>
      <c r="I19" s="1">
        <v>0.1399969431448278</v>
      </c>
      <c r="J19" s="1">
        <v>0.21419307188061745</v>
      </c>
      <c r="K19">
        <v>24</v>
      </c>
      <c r="L19" t="s">
        <v>13</v>
      </c>
      <c r="M19" t="s">
        <v>88</v>
      </c>
      <c r="N19" s="2">
        <v>1.2565375411843789</v>
      </c>
      <c r="O19" s="2">
        <v>0.3462501539770042</v>
      </c>
      <c r="P19" s="2">
        <v>0.47795489998793306</v>
      </c>
      <c r="Q19">
        <v>66</v>
      </c>
      <c r="R19" s="2">
        <v>1.9965636965935118</v>
      </c>
      <c r="S19" s="7">
        <v>0.4166666666666667</v>
      </c>
      <c r="T19" s="7">
        <v>0.9166666666666666</v>
      </c>
      <c r="U19">
        <v>4</v>
      </c>
      <c r="V19" s="7">
        <f>10^G19</f>
        <v>1.303219601435212</v>
      </c>
      <c r="W19" s="7">
        <f>V19-1</f>
        <v>0.303219601435212</v>
      </c>
      <c r="X19" s="7">
        <f>10^J19</f>
        <v>1.6375443536106877</v>
      </c>
      <c r="Y19" s="7">
        <f>X19-1</f>
        <v>0.6375443536106877</v>
      </c>
      <c r="Z19" s="2">
        <f>Y19/W19</f>
        <v>2.1025829154613866</v>
      </c>
      <c r="AA19" s="2">
        <f>T19/S19</f>
        <v>2.1999999999999997</v>
      </c>
      <c r="AB19" s="1">
        <f>SQRT(H19)</f>
        <v>0.24289915602982237</v>
      </c>
      <c r="AC19" s="1">
        <f>AB19/SQRT(K19)</f>
        <v>0.049581582602145055</v>
      </c>
      <c r="AD19" s="16">
        <f>AB19/G19</f>
        <v>2.111843306495044</v>
      </c>
    </row>
    <row r="20" spans="1:30" s="4" customFormat="1" ht="12.75">
      <c r="A20" t="str">
        <f t="shared" si="0"/>
        <v>VAVOUA</v>
      </c>
      <c r="B20" s="17">
        <f>AD20</f>
        <v>2.111843306495044</v>
      </c>
      <c r="C20" t="s">
        <v>90</v>
      </c>
      <c r="D20" t="s">
        <v>91</v>
      </c>
      <c r="E20" t="s">
        <v>11</v>
      </c>
      <c r="F20" t="s">
        <v>65</v>
      </c>
      <c r="G20" s="1">
        <v>0.11501760347596718</v>
      </c>
      <c r="H20" s="1">
        <v>0.059</v>
      </c>
      <c r="I20" s="1">
        <v>0.1399969431448278</v>
      </c>
      <c r="J20" s="1">
        <v>0.30816275959325523</v>
      </c>
      <c r="K20">
        <v>24</v>
      </c>
      <c r="L20" t="s">
        <v>14</v>
      </c>
      <c r="M20" t="s">
        <v>89</v>
      </c>
      <c r="N20" s="2">
        <v>1.5600738459050092</v>
      </c>
      <c r="O20" s="2">
        <v>0.42989229661292194</v>
      </c>
      <c r="P20" s="2">
        <v>0.5934123848703265</v>
      </c>
      <c r="Q20">
        <v>66</v>
      </c>
      <c r="R20" s="2">
        <v>1.9965636965935118</v>
      </c>
      <c r="S20" s="7">
        <v>0.4166666666666667</v>
      </c>
      <c r="T20" s="7">
        <v>1.5416666666666667</v>
      </c>
      <c r="U20">
        <v>5</v>
      </c>
      <c r="V20" s="7">
        <f>10^G20</f>
        <v>1.303219601435212</v>
      </c>
      <c r="W20" s="7">
        <f>V20-1</f>
        <v>0.303219601435212</v>
      </c>
      <c r="X20" s="7">
        <f>10^J20</f>
        <v>2.0331188156698246</v>
      </c>
      <c r="Y20" s="7">
        <f>X20-1</f>
        <v>1.0331188156698246</v>
      </c>
      <c r="Z20" s="2">
        <f>Y20/W20</f>
        <v>3.407163688560444</v>
      </c>
      <c r="AA20" s="2">
        <f>T20/S20</f>
        <v>3.7</v>
      </c>
      <c r="AB20" s="1">
        <f>SQRT(H20)</f>
        <v>0.24289915602982237</v>
      </c>
      <c r="AC20" s="1">
        <f>AB20/SQRT(K20)</f>
        <v>0.049581582602145055</v>
      </c>
      <c r="AD20" s="16">
        <f>AB20/G20</f>
        <v>2.111843306495044</v>
      </c>
    </row>
    <row r="21" spans="1:13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</sheetData>
  <autoFilter ref="A11:IV11"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"/>
  <sheetViews>
    <sheetView zoomScale="75" zoomScaleNormal="75" workbookViewId="0" topLeftCell="C9">
      <selection activeCell="A16" sqref="A16"/>
    </sheetView>
  </sheetViews>
  <sheetFormatPr defaultColWidth="9.140625" defaultRowHeight="12.75"/>
  <cols>
    <col min="1" max="1" width="22.140625" style="0" customWidth="1"/>
    <col min="3" max="3" width="18.140625" style="0" customWidth="1"/>
    <col min="4" max="5" width="9.28125" style="0" customWidth="1"/>
    <col min="6" max="6" width="9.57421875" style="0" customWidth="1"/>
    <col min="13" max="13" width="14.140625" style="0" customWidth="1"/>
  </cols>
  <sheetData>
    <row r="1" ht="15.75">
      <c r="A1" s="18" t="s">
        <v>105</v>
      </c>
    </row>
    <row r="2" s="19" customFormat="1" ht="15">
      <c r="A2" s="19" t="s">
        <v>108</v>
      </c>
    </row>
    <row r="3" s="19" customFormat="1" ht="15">
      <c r="A3" s="19" t="s">
        <v>109</v>
      </c>
    </row>
    <row r="4" ht="12.75">
      <c r="A4" s="3"/>
    </row>
    <row r="5" ht="12.75">
      <c r="A5" s="8" t="s">
        <v>110</v>
      </c>
    </row>
    <row r="6" ht="12.75">
      <c r="A6" s="8" t="s">
        <v>106</v>
      </c>
    </row>
    <row r="7" spans="1:30" ht="12.75">
      <c r="A7" s="8" t="s">
        <v>107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>
      <c r="A9" s="3" t="s">
        <v>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ht="12.75">
      <c r="A10" s="3"/>
    </row>
    <row r="11" spans="1:30" ht="65.25">
      <c r="A11" s="5" t="s">
        <v>29</v>
      </c>
      <c r="B11" s="5" t="s">
        <v>112</v>
      </c>
      <c r="C11" s="9" t="s">
        <v>15</v>
      </c>
      <c r="D11" s="9" t="s">
        <v>16</v>
      </c>
      <c r="E11" s="9" t="s">
        <v>17</v>
      </c>
      <c r="F11" s="9" t="s">
        <v>18</v>
      </c>
      <c r="G11" s="10" t="s">
        <v>19</v>
      </c>
      <c r="H11" s="10" t="s">
        <v>20</v>
      </c>
      <c r="I11" s="10" t="s">
        <v>21</v>
      </c>
      <c r="J11" s="10" t="s">
        <v>22</v>
      </c>
      <c r="K11" s="9" t="s">
        <v>23</v>
      </c>
      <c r="L11" s="9" t="s">
        <v>24</v>
      </c>
      <c r="M11" s="9" t="s">
        <v>25</v>
      </c>
      <c r="N11" s="11" t="s">
        <v>26</v>
      </c>
      <c r="O11" s="11" t="s">
        <v>27</v>
      </c>
      <c r="P11" s="11" t="s">
        <v>28</v>
      </c>
      <c r="Q11" s="12" t="s">
        <v>69</v>
      </c>
      <c r="R11" s="13" t="s">
        <v>70</v>
      </c>
      <c r="S11" s="14" t="s">
        <v>71</v>
      </c>
      <c r="T11" s="14" t="s">
        <v>72</v>
      </c>
      <c r="U11" s="12" t="s">
        <v>73</v>
      </c>
      <c r="V11" s="15" t="s">
        <v>5</v>
      </c>
      <c r="W11" s="15" t="s">
        <v>6</v>
      </c>
      <c r="X11" s="15" t="s">
        <v>7</v>
      </c>
      <c r="Y11" s="15" t="s">
        <v>8</v>
      </c>
      <c r="Z11" s="9" t="s">
        <v>1</v>
      </c>
      <c r="AA11" s="9" t="s">
        <v>9</v>
      </c>
      <c r="AB11" s="15" t="s">
        <v>2</v>
      </c>
      <c r="AC11" s="15" t="s">
        <v>3</v>
      </c>
      <c r="AD11" s="9" t="s">
        <v>4</v>
      </c>
    </row>
    <row r="12" spans="1:30" s="4" customFormat="1" ht="12.75">
      <c r="A12" t="s">
        <v>35</v>
      </c>
      <c r="B12" s="17">
        <f>AD12</f>
        <v>0.2598018542800794</v>
      </c>
      <c r="C12" t="s">
        <v>63</v>
      </c>
      <c r="D12" t="s">
        <v>94</v>
      </c>
      <c r="E12" t="s">
        <v>11</v>
      </c>
      <c r="F12" t="s">
        <v>33</v>
      </c>
      <c r="G12" s="1">
        <v>1.4401965671654704</v>
      </c>
      <c r="H12" s="1">
        <v>0.14</v>
      </c>
      <c r="I12" s="1">
        <v>0.21337689226721765</v>
      </c>
      <c r="J12" s="1">
        <v>1.0885512118456888</v>
      </c>
      <c r="K12">
        <v>24</v>
      </c>
      <c r="L12" t="s">
        <v>14</v>
      </c>
      <c r="M12" t="s">
        <v>35</v>
      </c>
      <c r="N12" s="2">
        <v>0.4449945014519792</v>
      </c>
      <c r="O12" s="2">
        <v>0.17273831785864174</v>
      </c>
      <c r="P12" s="2">
        <v>0.2823355584531923</v>
      </c>
      <c r="Q12">
        <v>154</v>
      </c>
      <c r="R12" s="2">
        <v>1.9754861568799242</v>
      </c>
      <c r="S12" s="7">
        <v>39.36</v>
      </c>
      <c r="T12" s="7">
        <v>15.166666666666666</v>
      </c>
      <c r="U12">
        <v>50</v>
      </c>
      <c r="V12" s="7">
        <f aca="true" t="shared" si="0" ref="V12:V19">10^G12</f>
        <v>27.55475584177111</v>
      </c>
      <c r="W12" s="7">
        <f aca="true" t="shared" si="1" ref="W12:W19">V12-1</f>
        <v>26.55475584177111</v>
      </c>
      <c r="X12" s="7">
        <f aca="true" t="shared" si="2" ref="X12:X19">10^J12</f>
        <v>12.261714838439945</v>
      </c>
      <c r="Y12" s="7">
        <f aca="true" t="shared" si="3" ref="Y12:Y19">X12-1</f>
        <v>11.261714838439945</v>
      </c>
      <c r="Z12" s="2">
        <f aca="true" t="shared" si="4" ref="Z12:Z19">Y12/W12</f>
        <v>0.4240940833929666</v>
      </c>
      <c r="AA12" s="2">
        <f aca="true" t="shared" si="5" ref="AA12:AA19">T12/S12</f>
        <v>0.38533197831978316</v>
      </c>
      <c r="AB12" s="1">
        <f aca="true" t="shared" si="6" ref="AB12:AB19">SQRT(H12)</f>
        <v>0.37416573867739417</v>
      </c>
      <c r="AC12" s="1">
        <f aca="true" t="shared" si="7" ref="AC12:AC19">AB12/SQRT(K12)</f>
        <v>0.07637626158259735</v>
      </c>
      <c r="AD12" s="16">
        <f aca="true" t="shared" si="8" ref="AD12:AD19">AB12/G12</f>
        <v>0.2598018542800794</v>
      </c>
    </row>
    <row r="13" spans="1:30" s="4" customFormat="1" ht="12.75">
      <c r="A13" t="s">
        <v>88</v>
      </c>
      <c r="B13" s="17">
        <f>AD13</f>
        <v>0.2598018542800794</v>
      </c>
      <c r="C13" t="s">
        <v>63</v>
      </c>
      <c r="D13" t="s">
        <v>94</v>
      </c>
      <c r="E13" t="s">
        <v>11</v>
      </c>
      <c r="F13" t="s">
        <v>33</v>
      </c>
      <c r="G13" s="1">
        <v>1.4401965671654704</v>
      </c>
      <c r="H13" s="1">
        <v>0.14</v>
      </c>
      <c r="I13" s="1">
        <v>0.21337689226721765</v>
      </c>
      <c r="J13" s="1">
        <v>1.229757536987116</v>
      </c>
      <c r="K13">
        <v>24</v>
      </c>
      <c r="L13" t="s">
        <v>13</v>
      </c>
      <c r="M13" t="s">
        <v>88</v>
      </c>
      <c r="N13" s="2">
        <v>0.6159719982471643</v>
      </c>
      <c r="O13" s="2">
        <v>0.23910849792089744</v>
      </c>
      <c r="P13" s="2">
        <v>0.39081561131471476</v>
      </c>
      <c r="Q13">
        <v>154</v>
      </c>
      <c r="R13" s="2">
        <v>1.9754861568799242</v>
      </c>
      <c r="S13" s="7">
        <v>39.36</v>
      </c>
      <c r="T13" s="7">
        <v>26.916666666666668</v>
      </c>
      <c r="U13">
        <v>113</v>
      </c>
      <c r="V13" s="7">
        <f t="shared" si="0"/>
        <v>27.55475584177111</v>
      </c>
      <c r="W13" s="7">
        <f t="shared" si="1"/>
        <v>26.55475584177111</v>
      </c>
      <c r="X13" s="7">
        <f t="shared" si="2"/>
        <v>16.972958017068475</v>
      </c>
      <c r="Y13" s="7">
        <f t="shared" si="3"/>
        <v>15.972958017068475</v>
      </c>
      <c r="Z13" s="2">
        <f t="shared" si="4"/>
        <v>0.601510257230184</v>
      </c>
      <c r="AA13" s="2">
        <f t="shared" si="5"/>
        <v>0.6838584010840109</v>
      </c>
      <c r="AB13" s="1">
        <f t="shared" si="6"/>
        <v>0.37416573867739417</v>
      </c>
      <c r="AC13" s="1">
        <f t="shared" si="7"/>
        <v>0.07637626158259735</v>
      </c>
      <c r="AD13" s="16">
        <f t="shared" si="8"/>
        <v>0.2598018542800794</v>
      </c>
    </row>
    <row r="14" spans="1:30" ht="12.75">
      <c r="A14" t="s">
        <v>95</v>
      </c>
      <c r="B14" s="17">
        <f>AD14</f>
        <v>0.2598018542800794</v>
      </c>
      <c r="C14" t="s">
        <v>63</v>
      </c>
      <c r="D14" t="s">
        <v>94</v>
      </c>
      <c r="E14" t="s">
        <v>11</v>
      </c>
      <c r="F14" t="s">
        <v>33</v>
      </c>
      <c r="G14" s="1">
        <v>1.4401965671654704</v>
      </c>
      <c r="H14" s="1">
        <v>0.14</v>
      </c>
      <c r="I14" s="1">
        <v>0.21337689226721765</v>
      </c>
      <c r="J14" s="1">
        <v>0.9965750864182601</v>
      </c>
      <c r="K14">
        <v>24</v>
      </c>
      <c r="L14" t="s">
        <v>14</v>
      </c>
      <c r="M14" t="s">
        <v>95</v>
      </c>
      <c r="N14" s="2">
        <v>0.36006301956662456</v>
      </c>
      <c r="O14" s="2">
        <v>0.13976954798340083</v>
      </c>
      <c r="P14" s="2">
        <v>0.22844910077761038</v>
      </c>
      <c r="Q14">
        <v>154</v>
      </c>
      <c r="R14" s="2">
        <v>1.9754861568799242</v>
      </c>
      <c r="S14" s="7">
        <v>39.36</v>
      </c>
      <c r="T14" s="7">
        <v>15.708333333333334</v>
      </c>
      <c r="U14">
        <v>95</v>
      </c>
      <c r="V14" s="7">
        <f t="shared" si="0"/>
        <v>27.55475584177111</v>
      </c>
      <c r="W14" s="7">
        <f t="shared" si="1"/>
        <v>26.55475584177111</v>
      </c>
      <c r="X14" s="7">
        <f t="shared" si="2"/>
        <v>9.921448591809192</v>
      </c>
      <c r="Y14" s="7">
        <f t="shared" si="3"/>
        <v>8.921448591809192</v>
      </c>
      <c r="Z14" s="2">
        <f t="shared" si="4"/>
        <v>0.3359642485499939</v>
      </c>
      <c r="AA14" s="2">
        <f t="shared" si="5"/>
        <v>0.3990938346883469</v>
      </c>
      <c r="AB14" s="1">
        <f t="shared" si="6"/>
        <v>0.37416573867739417</v>
      </c>
      <c r="AC14" s="1">
        <f t="shared" si="7"/>
        <v>0.07637626158259735</v>
      </c>
      <c r="AD14" s="16">
        <f t="shared" si="8"/>
        <v>0.2598018542800794</v>
      </c>
    </row>
    <row r="15" spans="1:30" s="4" customFormat="1" ht="12.75">
      <c r="A15" t="s">
        <v>96</v>
      </c>
      <c r="B15" s="17">
        <f>AD15</f>
        <v>0.2598018542800794</v>
      </c>
      <c r="C15" t="s">
        <v>63</v>
      </c>
      <c r="D15" t="s">
        <v>94</v>
      </c>
      <c r="E15" t="s">
        <v>11</v>
      </c>
      <c r="F15" t="s">
        <v>33</v>
      </c>
      <c r="G15" s="1">
        <v>1.4401965671654704</v>
      </c>
      <c r="H15" s="1">
        <v>0.14</v>
      </c>
      <c r="I15" s="1">
        <v>0.21337689226721765</v>
      </c>
      <c r="J15" s="1">
        <v>1.398920566657115</v>
      </c>
      <c r="K15">
        <v>24</v>
      </c>
      <c r="L15" t="s">
        <v>13</v>
      </c>
      <c r="M15" t="s">
        <v>96</v>
      </c>
      <c r="N15" s="2">
        <v>0.909335193120082</v>
      </c>
      <c r="O15" s="2">
        <v>0.35298645515101235</v>
      </c>
      <c r="P15" s="2">
        <v>0.5769456897399557</v>
      </c>
      <c r="Q15">
        <v>154</v>
      </c>
      <c r="R15" s="2">
        <v>1.9754861568799242</v>
      </c>
      <c r="S15" s="7">
        <v>39.36</v>
      </c>
      <c r="T15" s="7">
        <v>35.82608695652174</v>
      </c>
      <c r="U15">
        <v>172</v>
      </c>
      <c r="V15" s="7">
        <f t="shared" si="0"/>
        <v>27.55475584177111</v>
      </c>
      <c r="W15" s="7">
        <f t="shared" si="1"/>
        <v>26.55475584177111</v>
      </c>
      <c r="X15" s="7">
        <f t="shared" si="2"/>
        <v>25.056509224753633</v>
      </c>
      <c r="Y15" s="7">
        <f t="shared" si="3"/>
        <v>24.056509224753633</v>
      </c>
      <c r="Z15" s="2">
        <f t="shared" si="4"/>
        <v>0.9059209343929387</v>
      </c>
      <c r="AA15" s="2">
        <f t="shared" si="5"/>
        <v>0.9102156238953695</v>
      </c>
      <c r="AB15" s="1">
        <f t="shared" si="6"/>
        <v>0.37416573867739417</v>
      </c>
      <c r="AC15" s="1">
        <f t="shared" si="7"/>
        <v>0.07637626158259735</v>
      </c>
      <c r="AD15" s="16">
        <f t="shared" si="8"/>
        <v>0.2598018542800794</v>
      </c>
    </row>
    <row r="16" spans="1:30" s="4" customFormat="1" ht="12.75">
      <c r="A16" s="21" t="s">
        <v>113</v>
      </c>
      <c r="B16" s="17"/>
      <c r="C16"/>
      <c r="D16"/>
      <c r="E16"/>
      <c r="F16"/>
      <c r="G16" s="1"/>
      <c r="H16" s="1"/>
      <c r="I16" s="1"/>
      <c r="J16" s="1"/>
      <c r="K16"/>
      <c r="L16"/>
      <c r="M16"/>
      <c r="N16" s="2"/>
      <c r="O16" s="2"/>
      <c r="P16" s="2"/>
      <c r="Q16"/>
      <c r="R16" s="2"/>
      <c r="S16" s="7"/>
      <c r="T16" s="7"/>
      <c r="U16"/>
      <c r="V16" s="7"/>
      <c r="W16" s="7"/>
      <c r="X16" s="7"/>
      <c r="Y16" s="7"/>
      <c r="Z16" s="2"/>
      <c r="AA16" s="2"/>
      <c r="AB16" s="1"/>
      <c r="AC16" s="1"/>
      <c r="AD16" s="16"/>
    </row>
    <row r="17" spans="1:30" s="4" customFormat="1" ht="12.75">
      <c r="A17" t="s">
        <v>97</v>
      </c>
      <c r="B17" s="17">
        <f>AD17</f>
        <v>0.2598018542800794</v>
      </c>
      <c r="C17" t="s">
        <v>63</v>
      </c>
      <c r="D17" t="s">
        <v>94</v>
      </c>
      <c r="E17" t="s">
        <v>11</v>
      </c>
      <c r="F17" t="s">
        <v>33</v>
      </c>
      <c r="G17" s="1">
        <v>1.4401965671654704</v>
      </c>
      <c r="H17" s="1">
        <v>0.14</v>
      </c>
      <c r="I17" s="1">
        <v>0.21337689226721765</v>
      </c>
      <c r="J17" s="1">
        <v>1.0215014663976132</v>
      </c>
      <c r="K17">
        <v>24</v>
      </c>
      <c r="L17" t="s">
        <v>14</v>
      </c>
      <c r="M17" t="s">
        <v>97</v>
      </c>
      <c r="N17" s="2">
        <v>0.3813334470365764</v>
      </c>
      <c r="O17" s="2">
        <v>0.14802631935766522</v>
      </c>
      <c r="P17" s="2">
        <v>0.24194454397673265</v>
      </c>
      <c r="Q17">
        <v>154</v>
      </c>
      <c r="R17" s="2">
        <v>1.9754861568799242</v>
      </c>
      <c r="S17" s="7">
        <v>39.36</v>
      </c>
      <c r="T17" s="7">
        <v>15.291666666666666</v>
      </c>
      <c r="U17">
        <v>45</v>
      </c>
      <c r="V17" s="7">
        <f t="shared" si="0"/>
        <v>27.55475584177111</v>
      </c>
      <c r="W17" s="7">
        <f t="shared" si="1"/>
        <v>26.55475584177111</v>
      </c>
      <c r="X17" s="7">
        <f t="shared" si="2"/>
        <v>10.507550027393817</v>
      </c>
      <c r="Y17" s="7">
        <f t="shared" si="3"/>
        <v>9.507550027393817</v>
      </c>
      <c r="Z17" s="2">
        <f t="shared" si="4"/>
        <v>0.3580356785822248</v>
      </c>
      <c r="AA17" s="2">
        <f t="shared" si="5"/>
        <v>0.38850779132791324</v>
      </c>
      <c r="AB17" s="1">
        <f t="shared" si="6"/>
        <v>0.37416573867739417</v>
      </c>
      <c r="AC17" s="1">
        <f t="shared" si="7"/>
        <v>0.07637626158259735</v>
      </c>
      <c r="AD17" s="16">
        <f t="shared" si="8"/>
        <v>0.2598018542800794</v>
      </c>
    </row>
    <row r="18" spans="1:30" s="4" customFormat="1" ht="12.75">
      <c r="A18" t="s">
        <v>98</v>
      </c>
      <c r="B18" s="17">
        <f>AD18</f>
        <v>0.2598018542800794</v>
      </c>
      <c r="C18" t="s">
        <v>63</v>
      </c>
      <c r="D18" t="s">
        <v>94</v>
      </c>
      <c r="E18" t="s">
        <v>11</v>
      </c>
      <c r="F18" t="s">
        <v>33</v>
      </c>
      <c r="G18" s="1">
        <v>1.4401965671654704</v>
      </c>
      <c r="H18" s="1">
        <v>0.14</v>
      </c>
      <c r="I18" s="1">
        <v>0.21337689226721765</v>
      </c>
      <c r="J18" s="1">
        <v>0.8016666988947844</v>
      </c>
      <c r="K18">
        <v>24</v>
      </c>
      <c r="L18" t="s">
        <v>14</v>
      </c>
      <c r="M18" t="s">
        <v>98</v>
      </c>
      <c r="N18" s="2">
        <v>0.22986356169220173</v>
      </c>
      <c r="O18" s="2">
        <v>0.08922861935180987</v>
      </c>
      <c r="P18" s="2">
        <v>0.14584148084223247</v>
      </c>
      <c r="Q18">
        <v>154</v>
      </c>
      <c r="R18" s="2">
        <v>1.9754861568799242</v>
      </c>
      <c r="S18" s="7">
        <v>39.36</v>
      </c>
      <c r="T18" s="7">
        <v>8.565217391304348</v>
      </c>
      <c r="U18">
        <v>25</v>
      </c>
      <c r="V18" s="7">
        <f t="shared" si="0"/>
        <v>27.55475584177111</v>
      </c>
      <c r="W18" s="7">
        <f t="shared" si="1"/>
        <v>26.55475584177111</v>
      </c>
      <c r="X18" s="7">
        <f t="shared" si="2"/>
        <v>6.333834319348509</v>
      </c>
      <c r="Y18" s="7">
        <f t="shared" si="3"/>
        <v>5.333834319348509</v>
      </c>
      <c r="Z18" s="2">
        <f t="shared" si="4"/>
        <v>0.20086173456576434</v>
      </c>
      <c r="AA18" s="2">
        <f t="shared" si="5"/>
        <v>0.21761223047013079</v>
      </c>
      <c r="AB18" s="1">
        <f t="shared" si="6"/>
        <v>0.37416573867739417</v>
      </c>
      <c r="AC18" s="1">
        <f t="shared" si="7"/>
        <v>0.07637626158259735</v>
      </c>
      <c r="AD18" s="16">
        <f t="shared" si="8"/>
        <v>0.2598018542800794</v>
      </c>
    </row>
    <row r="19" spans="1:30" s="4" customFormat="1" ht="12.75">
      <c r="A19" t="s">
        <v>99</v>
      </c>
      <c r="B19" s="17">
        <f>AD19</f>
        <v>0.2598018542800794</v>
      </c>
      <c r="C19" t="s">
        <v>63</v>
      </c>
      <c r="D19" t="s">
        <v>94</v>
      </c>
      <c r="E19" t="s">
        <v>11</v>
      </c>
      <c r="F19" t="s">
        <v>33</v>
      </c>
      <c r="G19" s="1">
        <v>1.4401965671654704</v>
      </c>
      <c r="H19" s="1">
        <v>0.14</v>
      </c>
      <c r="I19" s="1">
        <v>0.21337689226721765</v>
      </c>
      <c r="J19" s="1">
        <v>0.9453773567905057</v>
      </c>
      <c r="K19">
        <v>24</v>
      </c>
      <c r="L19" t="s">
        <v>14</v>
      </c>
      <c r="M19" t="s">
        <v>99</v>
      </c>
      <c r="N19" s="2">
        <v>0.3200227034139484</v>
      </c>
      <c r="O19" s="2">
        <v>0.12422666636087848</v>
      </c>
      <c r="P19" s="2">
        <v>0.20304473064557144</v>
      </c>
      <c r="Q19">
        <v>154</v>
      </c>
      <c r="R19" s="2">
        <v>1.9754861568799242</v>
      </c>
      <c r="S19" s="7">
        <v>39.36</v>
      </c>
      <c r="T19" s="7">
        <v>13.36</v>
      </c>
      <c r="U19">
        <v>61</v>
      </c>
      <c r="V19" s="7">
        <f t="shared" si="0"/>
        <v>27.55475584177111</v>
      </c>
      <c r="W19" s="7">
        <f t="shared" si="1"/>
        <v>26.55475584177111</v>
      </c>
      <c r="X19" s="7">
        <f t="shared" si="2"/>
        <v>8.818147456394875</v>
      </c>
      <c r="Y19" s="7">
        <f t="shared" si="3"/>
        <v>7.818147456394875</v>
      </c>
      <c r="Z19" s="2">
        <f t="shared" si="4"/>
        <v>0.29441609265699925</v>
      </c>
      <c r="AA19" s="2">
        <f t="shared" si="5"/>
        <v>0.3394308943089431</v>
      </c>
      <c r="AB19" s="1">
        <f t="shared" si="6"/>
        <v>0.37416573867739417</v>
      </c>
      <c r="AC19" s="1">
        <f t="shared" si="7"/>
        <v>0.07637626158259735</v>
      </c>
      <c r="AD19" s="16">
        <f t="shared" si="8"/>
        <v>0.2598018542800794</v>
      </c>
    </row>
    <row r="20" spans="1:13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</sheetData>
  <autoFilter ref="A11:IV11"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5"/>
  <sheetViews>
    <sheetView zoomScale="75" zoomScaleNormal="75" workbookViewId="0" topLeftCell="A5">
      <selection activeCell="A20" sqref="A20"/>
    </sheetView>
  </sheetViews>
  <sheetFormatPr defaultColWidth="9.140625" defaultRowHeight="12.75"/>
  <cols>
    <col min="1" max="1" width="22.140625" style="0" customWidth="1"/>
    <col min="3" max="3" width="18.140625" style="0" customWidth="1"/>
    <col min="4" max="5" width="9.28125" style="0" customWidth="1"/>
    <col min="6" max="6" width="9.57421875" style="0" customWidth="1"/>
    <col min="13" max="13" width="14.140625" style="0" customWidth="1"/>
  </cols>
  <sheetData>
    <row r="1" ht="15.75">
      <c r="A1" s="18" t="s">
        <v>105</v>
      </c>
    </row>
    <row r="2" s="19" customFormat="1" ht="15">
      <c r="A2" s="19" t="s">
        <v>108</v>
      </c>
    </row>
    <row r="3" s="19" customFormat="1" ht="15">
      <c r="A3" s="19" t="s">
        <v>109</v>
      </c>
    </row>
    <row r="4" ht="12.75">
      <c r="A4" s="3"/>
    </row>
    <row r="5" ht="12.75">
      <c r="A5" s="8" t="s">
        <v>110</v>
      </c>
    </row>
    <row r="6" ht="12.75">
      <c r="A6" s="8" t="s">
        <v>106</v>
      </c>
    </row>
    <row r="7" spans="1:30" ht="12.75">
      <c r="A7" s="8" t="s">
        <v>107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>
      <c r="A9" s="3" t="s">
        <v>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ht="12.75">
      <c r="A10" s="3"/>
    </row>
    <row r="11" spans="1:30" ht="65.25">
      <c r="A11" s="5" t="s">
        <v>29</v>
      </c>
      <c r="B11" s="5" t="s">
        <v>112</v>
      </c>
      <c r="C11" s="9" t="s">
        <v>15</v>
      </c>
      <c r="D11" s="9" t="s">
        <v>16</v>
      </c>
      <c r="E11" s="9" t="s">
        <v>17</v>
      </c>
      <c r="F11" s="9" t="s">
        <v>18</v>
      </c>
      <c r="G11" s="10" t="s">
        <v>19</v>
      </c>
      <c r="H11" s="10" t="s">
        <v>20</v>
      </c>
      <c r="I11" s="10" t="s">
        <v>21</v>
      </c>
      <c r="J11" s="10" t="s">
        <v>22</v>
      </c>
      <c r="K11" s="9" t="s">
        <v>23</v>
      </c>
      <c r="L11" s="9" t="s">
        <v>24</v>
      </c>
      <c r="M11" s="9" t="s">
        <v>25</v>
      </c>
      <c r="N11" s="11" t="s">
        <v>26</v>
      </c>
      <c r="O11" s="11" t="s">
        <v>27</v>
      </c>
      <c r="P11" s="11" t="s">
        <v>28</v>
      </c>
      <c r="Q11" s="12" t="s">
        <v>69</v>
      </c>
      <c r="R11" s="13" t="s">
        <v>70</v>
      </c>
      <c r="S11" s="14" t="s">
        <v>71</v>
      </c>
      <c r="T11" s="14" t="s">
        <v>72</v>
      </c>
      <c r="U11" s="12" t="s">
        <v>73</v>
      </c>
      <c r="V11" s="15" t="s">
        <v>5</v>
      </c>
      <c r="W11" s="15" t="s">
        <v>6</v>
      </c>
      <c r="X11" s="15" t="s">
        <v>7</v>
      </c>
      <c r="Y11" s="15" t="s">
        <v>8</v>
      </c>
      <c r="Z11" s="9" t="s">
        <v>1</v>
      </c>
      <c r="AA11" s="9" t="s">
        <v>9</v>
      </c>
      <c r="AB11" s="15" t="s">
        <v>2</v>
      </c>
      <c r="AC11" s="15" t="s">
        <v>3</v>
      </c>
      <c r="AD11" s="9" t="s">
        <v>4</v>
      </c>
    </row>
    <row r="12" spans="1:30" s="4" customFormat="1" ht="12.75">
      <c r="A12" t="str">
        <f aca="true" t="shared" si="0" ref="A12:A19">D12</f>
        <v>TrChanka1</v>
      </c>
      <c r="B12" s="17">
        <f aca="true" t="shared" si="1" ref="B12:B19">AD12</f>
        <v>0.4297544116008841</v>
      </c>
      <c r="C12" t="s">
        <v>40</v>
      </c>
      <c r="D12" t="s">
        <v>48</v>
      </c>
      <c r="E12" t="s">
        <v>11</v>
      </c>
      <c r="F12" t="s">
        <v>33</v>
      </c>
      <c r="G12" s="1">
        <v>0.5397228366564762</v>
      </c>
      <c r="H12" s="1">
        <v>0.0538</v>
      </c>
      <c r="I12" s="1">
        <v>0.1627384281601312</v>
      </c>
      <c r="J12" s="1">
        <v>0.5948416296516016</v>
      </c>
      <c r="K12">
        <v>16</v>
      </c>
      <c r="L12" t="s">
        <v>13</v>
      </c>
      <c r="M12" t="s">
        <v>37</v>
      </c>
      <c r="N12" s="2">
        <v>1.135321318756898</v>
      </c>
      <c r="O12" s="2">
        <v>0.3548079163779835</v>
      </c>
      <c r="P12" s="2">
        <v>0.5160974690503555</v>
      </c>
      <c r="Q12"/>
      <c r="R12" s="2"/>
      <c r="S12" s="7"/>
      <c r="T12" s="7"/>
      <c r="U12"/>
      <c r="V12" s="7">
        <v>3.465156363010518</v>
      </c>
      <c r="W12" s="7">
        <v>2.465156363010518</v>
      </c>
      <c r="X12" s="7">
        <v>3.934065891751957</v>
      </c>
      <c r="Y12" s="7">
        <v>2.934065891751957</v>
      </c>
      <c r="Z12" s="2">
        <v>1.1902149233928487</v>
      </c>
      <c r="AA12" s="2" t="e">
        <v>#DIV/0!</v>
      </c>
      <c r="AB12" s="1">
        <v>0.23194827009486405</v>
      </c>
      <c r="AC12" s="1">
        <v>0.05798706752371601</v>
      </c>
      <c r="AD12" s="16">
        <v>0.4297544116008841</v>
      </c>
    </row>
    <row r="13" spans="1:30" s="4" customFormat="1" ht="12.75">
      <c r="A13" t="str">
        <f t="shared" si="0"/>
        <v>TrKombo</v>
      </c>
      <c r="B13" s="17">
        <f t="shared" si="1"/>
        <v>0.26935704305098274</v>
      </c>
      <c r="C13" t="s">
        <v>40</v>
      </c>
      <c r="D13" t="s">
        <v>51</v>
      </c>
      <c r="E13" t="s">
        <v>11</v>
      </c>
      <c r="F13" t="s">
        <v>33</v>
      </c>
      <c r="G13" s="1">
        <v>0.7150865656262982</v>
      </c>
      <c r="H13" s="1">
        <v>0.0371</v>
      </c>
      <c r="I13" s="1">
        <v>0.10479153380701564</v>
      </c>
      <c r="J13" s="1">
        <v>0.48034229890015534</v>
      </c>
      <c r="K13">
        <v>27</v>
      </c>
      <c r="L13" t="s">
        <v>14</v>
      </c>
      <c r="M13" t="s">
        <v>37</v>
      </c>
      <c r="N13" s="2">
        <v>0.5824460888071654</v>
      </c>
      <c r="O13" s="2">
        <v>0.12486907527567576</v>
      </c>
      <c r="P13" s="2">
        <v>0.1589448384786043</v>
      </c>
      <c r="Q13"/>
      <c r="R13" s="2"/>
      <c r="S13" s="7"/>
      <c r="T13" s="7"/>
      <c r="U13"/>
      <c r="V13" s="7">
        <v>5.189034589085464</v>
      </c>
      <c r="W13" s="7">
        <v>4.189034589085464</v>
      </c>
      <c r="X13" s="7">
        <v>3.0223329010979247</v>
      </c>
      <c r="Y13" s="7">
        <v>2.0223329010979247</v>
      </c>
      <c r="Z13" s="2">
        <v>0.48276825079628516</v>
      </c>
      <c r="AA13" s="2" t="e">
        <v>#DIV/0!</v>
      </c>
      <c r="AB13" s="1">
        <v>0.19261360284258222</v>
      </c>
      <c r="AC13" s="1">
        <v>0.0370685051502495</v>
      </c>
      <c r="AD13" s="16">
        <v>0.26935704305098274</v>
      </c>
    </row>
    <row r="14" spans="1:30" ht="12.75">
      <c r="A14" t="str">
        <f t="shared" si="0"/>
        <v>TrTrapEth</v>
      </c>
      <c r="B14" s="17">
        <f t="shared" si="1"/>
        <v>0.3848324475546629</v>
      </c>
      <c r="C14" t="s">
        <v>40</v>
      </c>
      <c r="D14" t="s">
        <v>32</v>
      </c>
      <c r="E14" t="s">
        <v>11</v>
      </c>
      <c r="F14" t="s">
        <v>33</v>
      </c>
      <c r="G14" s="1">
        <v>0.7182489443862279</v>
      </c>
      <c r="H14" s="1">
        <v>0.0764</v>
      </c>
      <c r="I14" s="1">
        <v>0.1690803488434966</v>
      </c>
      <c r="J14" s="1">
        <v>1.0455284091558907</v>
      </c>
      <c r="K14">
        <v>21</v>
      </c>
      <c r="L14" t="s">
        <v>14</v>
      </c>
      <c r="M14" t="s">
        <v>37</v>
      </c>
      <c r="N14" s="2">
        <v>2.124611191270571</v>
      </c>
      <c r="O14" s="2">
        <v>0.6851527994363984</v>
      </c>
      <c r="P14" s="2">
        <v>1.011271540511904</v>
      </c>
      <c r="R14" s="2"/>
      <c r="S14" s="7"/>
      <c r="T14" s="7"/>
      <c r="V14" s="7">
        <v>5.22695720500992</v>
      </c>
      <c r="W14" s="7">
        <v>4.22695720500992</v>
      </c>
      <c r="X14" s="7">
        <v>11.105251774056416</v>
      </c>
      <c r="Y14" s="7">
        <v>10.105251774056416</v>
      </c>
      <c r="Z14" s="2">
        <v>2.390668105671702</v>
      </c>
      <c r="AA14" s="2" t="e">
        <v>#DIV/0!</v>
      </c>
      <c r="AB14" s="1">
        <v>0.27640549922170504</v>
      </c>
      <c r="AC14" s="1">
        <v>0.06031662488978671</v>
      </c>
      <c r="AD14" s="16">
        <v>0.3848324475546629</v>
      </c>
    </row>
    <row r="15" spans="1:30" s="4" customFormat="1" ht="12.75">
      <c r="A15" t="str">
        <f t="shared" si="0"/>
        <v>TrChanka2</v>
      </c>
      <c r="B15" s="17">
        <f t="shared" si="1"/>
        <v>0.22367082281169703</v>
      </c>
      <c r="C15" t="s">
        <v>40</v>
      </c>
      <c r="D15" t="s">
        <v>50</v>
      </c>
      <c r="E15" t="s">
        <v>11</v>
      </c>
      <c r="F15" t="s">
        <v>33</v>
      </c>
      <c r="G15" s="1">
        <v>1.053263795547118</v>
      </c>
      <c r="H15" s="1">
        <v>0.0555</v>
      </c>
      <c r="I15" s="1">
        <v>0.13434758351608705</v>
      </c>
      <c r="J15" s="1">
        <v>0.9843472233681063</v>
      </c>
      <c r="K15">
        <v>24</v>
      </c>
      <c r="L15" t="s">
        <v>13</v>
      </c>
      <c r="M15" t="s">
        <v>37</v>
      </c>
      <c r="N15" s="2">
        <v>0.8532640099985118</v>
      </c>
      <c r="O15" s="2">
        <v>0.22703116166176718</v>
      </c>
      <c r="P15" s="2">
        <v>0.3093378443954957</v>
      </c>
      <c r="Q15"/>
      <c r="R15" s="2"/>
      <c r="S15" s="7"/>
      <c r="T15" s="7"/>
      <c r="U15"/>
      <c r="V15" s="7">
        <v>11.304823743843695</v>
      </c>
      <c r="W15" s="7">
        <v>10.304823743843695</v>
      </c>
      <c r="X15" s="7">
        <v>9.645999239998462</v>
      </c>
      <c r="Y15" s="7">
        <v>8.645999239998462</v>
      </c>
      <c r="Z15" s="2">
        <v>0.8390244661063467</v>
      </c>
      <c r="AA15" s="2" t="e">
        <v>#DIV/0!</v>
      </c>
      <c r="AB15" s="1">
        <v>0.23558437978779492</v>
      </c>
      <c r="AC15" s="1">
        <v>0.048088460154178364</v>
      </c>
      <c r="AD15" s="16">
        <v>0.22367082281169703</v>
      </c>
    </row>
    <row r="16" spans="1:30" s="4" customFormat="1" ht="12.75">
      <c r="A16" t="str">
        <f t="shared" si="0"/>
        <v>TrMinchDry</v>
      </c>
      <c r="B16" s="17">
        <f t="shared" si="1"/>
        <v>0.11597202813440416</v>
      </c>
      <c r="C16" t="s">
        <v>40</v>
      </c>
      <c r="D16" t="s">
        <v>55</v>
      </c>
      <c r="E16" t="s">
        <v>11</v>
      </c>
      <c r="F16" t="s">
        <v>56</v>
      </c>
      <c r="G16" s="1">
        <v>1.6808871072795335</v>
      </c>
      <c r="H16" s="1">
        <v>0.038</v>
      </c>
      <c r="I16" s="1">
        <v>0.12931171844609402</v>
      </c>
      <c r="J16" s="1">
        <v>1.7947032178632756</v>
      </c>
      <c r="K16">
        <v>18</v>
      </c>
      <c r="L16" t="s">
        <v>13</v>
      </c>
      <c r="M16" t="s">
        <v>37</v>
      </c>
      <c r="N16" s="2">
        <v>1.2996191754274018</v>
      </c>
      <c r="O16" s="2">
        <v>0.33467010488002824</v>
      </c>
      <c r="P16" s="2">
        <v>0.45074263401037307</v>
      </c>
      <c r="Q16"/>
      <c r="R16" s="2"/>
      <c r="S16" s="7"/>
      <c r="T16" s="7"/>
      <c r="U16"/>
      <c r="V16" s="7">
        <v>47.960876048642575</v>
      </c>
      <c r="W16" s="7">
        <v>46.960876048642575</v>
      </c>
      <c r="X16" s="7">
        <v>62.33087418311267</v>
      </c>
      <c r="Y16" s="7">
        <v>61.33087418311267</v>
      </c>
      <c r="Z16" s="2">
        <v>1.3059993625243596</v>
      </c>
      <c r="AA16" s="2" t="e">
        <v>#DIV/0!</v>
      </c>
      <c r="AB16" s="1">
        <v>0.19493588689617927</v>
      </c>
      <c r="AC16" s="1">
        <v>0.045946829173634074</v>
      </c>
      <c r="AD16" s="16">
        <v>0.11597202813440416</v>
      </c>
    </row>
    <row r="17" spans="1:30" s="4" customFormat="1" ht="12.75">
      <c r="A17" t="str">
        <f t="shared" si="0"/>
        <v>TrMinchWet</v>
      </c>
      <c r="B17" s="17">
        <f t="shared" si="1"/>
        <v>0.10112604066146595</v>
      </c>
      <c r="C17" t="s">
        <v>40</v>
      </c>
      <c r="D17" t="s">
        <v>54</v>
      </c>
      <c r="E17" t="s">
        <v>11</v>
      </c>
      <c r="F17" t="s">
        <v>33</v>
      </c>
      <c r="G17" s="1">
        <v>2.310645481446175</v>
      </c>
      <c r="H17" s="1">
        <v>0.0546</v>
      </c>
      <c r="I17" s="1">
        <v>0.12712634582096088</v>
      </c>
      <c r="J17" s="1">
        <v>2.4371788002058548</v>
      </c>
      <c r="K17">
        <v>27</v>
      </c>
      <c r="L17" t="s">
        <v>13</v>
      </c>
      <c r="M17" t="s">
        <v>37</v>
      </c>
      <c r="N17" s="2">
        <v>1.3382378798615375</v>
      </c>
      <c r="O17" s="2">
        <v>0.3396024432681184</v>
      </c>
      <c r="P17" s="2">
        <v>0.45508985263453594</v>
      </c>
      <c r="Q17"/>
      <c r="R17" s="2"/>
      <c r="S17" s="7"/>
      <c r="T17" s="7"/>
      <c r="U17"/>
      <c r="V17" s="7">
        <v>204.4774786918442</v>
      </c>
      <c r="W17" s="7">
        <v>203.4774786918442</v>
      </c>
      <c r="X17" s="7">
        <v>273.63950756400607</v>
      </c>
      <c r="Y17" s="7">
        <v>272.63950756400607</v>
      </c>
      <c r="Z17" s="2">
        <v>1.3399001664302321</v>
      </c>
      <c r="AA17" s="2" t="e">
        <v>#DIV/0!</v>
      </c>
      <c r="AB17" s="1">
        <v>0.23366642891095846</v>
      </c>
      <c r="AC17" s="1">
        <v>0.044969125210773474</v>
      </c>
      <c r="AD17" s="16">
        <v>0.10112604066146595</v>
      </c>
    </row>
    <row r="18" spans="1:30" s="4" customFormat="1" ht="12.75">
      <c r="A18" t="str">
        <f t="shared" si="0"/>
        <v>TrNguWet</v>
      </c>
      <c r="B18" s="17">
        <f t="shared" si="1"/>
        <v>0.09396739107671064</v>
      </c>
      <c r="C18" t="s">
        <v>40</v>
      </c>
      <c r="D18" t="s">
        <v>58</v>
      </c>
      <c r="E18" t="s">
        <v>11</v>
      </c>
      <c r="F18" t="s">
        <v>33</v>
      </c>
      <c r="G18" s="1">
        <v>2.582738748084518</v>
      </c>
      <c r="H18" s="1">
        <v>0.0589</v>
      </c>
      <c r="I18" s="1">
        <v>0.1320373774312709</v>
      </c>
      <c r="J18" s="1">
        <v>2.5808357724978834</v>
      </c>
      <c r="K18">
        <v>27</v>
      </c>
      <c r="L18" t="s">
        <v>13</v>
      </c>
      <c r="M18" t="s">
        <v>37</v>
      </c>
      <c r="N18" s="2">
        <v>0.9956278227001482</v>
      </c>
      <c r="O18" s="2">
        <v>0.26101306782654665</v>
      </c>
      <c r="P18" s="2">
        <v>0.3537525903099298</v>
      </c>
      <c r="Q18"/>
      <c r="R18" s="2"/>
      <c r="S18" s="7"/>
      <c r="T18" s="7"/>
      <c r="U18"/>
      <c r="V18" s="7">
        <v>382.5945225200487</v>
      </c>
      <c r="W18" s="7">
        <v>381.5945225200487</v>
      </c>
      <c r="X18" s="7">
        <v>380.92175143363903</v>
      </c>
      <c r="Y18" s="7">
        <v>379.92175143363903</v>
      </c>
      <c r="Z18" s="2">
        <v>0.9956163650480025</v>
      </c>
      <c r="AA18" s="2" t="e">
        <v>#DIV/0!</v>
      </c>
      <c r="AB18" s="1">
        <v>0.24269322199023194</v>
      </c>
      <c r="AC18" s="1">
        <v>0.04670633234885267</v>
      </c>
      <c r="AD18" s="16">
        <v>0.09396739107671064</v>
      </c>
    </row>
    <row r="19" spans="1:30" s="4" customFormat="1" ht="12.75">
      <c r="A19" t="str">
        <f t="shared" si="0"/>
        <v>BerMih12</v>
      </c>
      <c r="B19" s="17">
        <f t="shared" si="1"/>
        <v>0.0757794075398436</v>
      </c>
      <c r="C19" t="s">
        <v>40</v>
      </c>
      <c r="D19" t="s">
        <v>100</v>
      </c>
      <c r="E19" t="s">
        <v>11</v>
      </c>
      <c r="F19" t="s">
        <v>33</v>
      </c>
      <c r="G19" s="1">
        <v>2.7680576616245114</v>
      </c>
      <c r="H19" s="1">
        <v>0.044</v>
      </c>
      <c r="I19" s="1">
        <v>0.14715349382951895</v>
      </c>
      <c r="J19" s="1">
        <v>2.6548316471094475</v>
      </c>
      <c r="K19">
        <v>16</v>
      </c>
      <c r="L19" t="s">
        <v>13</v>
      </c>
      <c r="M19" t="s">
        <v>37</v>
      </c>
      <c r="N19" s="2">
        <v>0.7705023816657601</v>
      </c>
      <c r="O19" s="2">
        <v>0.22144151448441118</v>
      </c>
      <c r="P19" s="2">
        <v>0.3107510014068391</v>
      </c>
      <c r="Q19">
        <v>99</v>
      </c>
      <c r="R19" s="2">
        <v>1.9842173060169443</v>
      </c>
      <c r="S19" s="7">
        <v>1163.1875</v>
      </c>
      <c r="T19" s="7">
        <v>640.6875</v>
      </c>
      <c r="U19">
        <v>2698</v>
      </c>
      <c r="V19" s="7">
        <v>586.2159917117809</v>
      </c>
      <c r="W19" s="7">
        <v>585.2159917117809</v>
      </c>
      <c r="X19" s="7">
        <v>451.6808177844829</v>
      </c>
      <c r="Y19" s="7">
        <v>450.6808177844829</v>
      </c>
      <c r="Z19" s="2">
        <v>0.7701102228362264</v>
      </c>
      <c r="AA19" s="2">
        <v>0.5508032883778411</v>
      </c>
      <c r="AB19" s="1">
        <v>0.20976176963403032</v>
      </c>
      <c r="AC19" s="1">
        <v>0.05244044240850758</v>
      </c>
      <c r="AD19" s="16">
        <v>0.0757794075398436</v>
      </c>
    </row>
    <row r="20" spans="1:30" s="4" customFormat="1" ht="12.75">
      <c r="A20" s="21" t="s">
        <v>113</v>
      </c>
      <c r="B20" s="17"/>
      <c r="C20"/>
      <c r="D20"/>
      <c r="E20"/>
      <c r="F20"/>
      <c r="G20" s="1"/>
      <c r="H20" s="1"/>
      <c r="I20" s="1"/>
      <c r="J20" s="1"/>
      <c r="K20"/>
      <c r="L20"/>
      <c r="M20"/>
      <c r="N20" s="2"/>
      <c r="O20" s="2"/>
      <c r="P20" s="2"/>
      <c r="Q20"/>
      <c r="R20" s="2"/>
      <c r="S20" s="7"/>
      <c r="T20" s="7"/>
      <c r="U20"/>
      <c r="V20" s="7"/>
      <c r="W20" s="7"/>
      <c r="X20" s="7"/>
      <c r="Y20" s="7"/>
      <c r="Z20" s="2"/>
      <c r="AA20" s="2"/>
      <c r="AB20" s="1"/>
      <c r="AC20" s="1"/>
      <c r="AD20" s="16"/>
    </row>
    <row r="21" spans="1:30" s="4" customFormat="1" ht="12.75">
      <c r="A21" t="str">
        <f>D21</f>
        <v>TrZimbWet</v>
      </c>
      <c r="B21" s="17">
        <f>AD21</f>
        <v>0.4738534034664367</v>
      </c>
      <c r="C21" t="s">
        <v>40</v>
      </c>
      <c r="D21" t="s">
        <v>84</v>
      </c>
      <c r="E21" t="s">
        <v>11</v>
      </c>
      <c r="F21" t="s">
        <v>77</v>
      </c>
      <c r="G21" s="1">
        <v>0.5968991895077798</v>
      </c>
      <c r="H21" s="1">
        <v>0.08</v>
      </c>
      <c r="I21" s="1">
        <v>0.16477573316510058</v>
      </c>
      <c r="J21" s="1">
        <v>1.06480908331424</v>
      </c>
      <c r="K21">
        <v>24</v>
      </c>
      <c r="L21" t="s">
        <v>14</v>
      </c>
      <c r="M21" t="s">
        <v>36</v>
      </c>
      <c r="N21" s="2">
        <v>2.937040219925504</v>
      </c>
      <c r="O21" s="2">
        <v>0.927326669940082</v>
      </c>
      <c r="P21" s="2">
        <v>1.3552158846932985</v>
      </c>
      <c r="Q21">
        <v>42</v>
      </c>
      <c r="R21" s="2">
        <v>2.0180823412374593</v>
      </c>
      <c r="S21" s="7">
        <v>3.4166666666666665</v>
      </c>
      <c r="T21" s="7">
        <v>14.25</v>
      </c>
      <c r="U21">
        <v>40</v>
      </c>
      <c r="V21" s="7">
        <v>3.9527485634630968</v>
      </c>
      <c r="W21" s="7">
        <v>2.9527485634630968</v>
      </c>
      <c r="X21" s="7">
        <v>11.609381510143873</v>
      </c>
      <c r="Y21" s="7">
        <v>10.609381510143873</v>
      </c>
      <c r="Z21" s="2">
        <v>3.5930528055869355</v>
      </c>
      <c r="AA21" s="2">
        <v>4.170731707317073</v>
      </c>
      <c r="AB21" s="1">
        <v>0.282842712474619</v>
      </c>
      <c r="AC21" s="1">
        <v>0.05773502691896258</v>
      </c>
      <c r="AD21" s="16">
        <v>0.4738534034664367</v>
      </c>
    </row>
    <row r="22" spans="1:30" s="4" customFormat="1" ht="12.75">
      <c r="A22" t="str">
        <f>D22</f>
        <v>TrTrapEth</v>
      </c>
      <c r="B22" s="17">
        <f>AD22</f>
        <v>0.3848324475546629</v>
      </c>
      <c r="C22" t="s">
        <v>40</v>
      </c>
      <c r="D22" t="s">
        <v>32</v>
      </c>
      <c r="E22" t="s">
        <v>11</v>
      </c>
      <c r="F22" t="s">
        <v>33</v>
      </c>
      <c r="G22" s="1">
        <v>0.7182489443862279</v>
      </c>
      <c r="H22" s="1">
        <v>0.0764</v>
      </c>
      <c r="I22" s="1">
        <v>0.1690803488434966</v>
      </c>
      <c r="J22" s="1">
        <v>0.8858482736170802</v>
      </c>
      <c r="K22">
        <v>21</v>
      </c>
      <c r="L22" t="s">
        <v>13</v>
      </c>
      <c r="M22" t="s">
        <v>36</v>
      </c>
      <c r="N22" s="2">
        <v>1.4709548049010543</v>
      </c>
      <c r="O22" s="2">
        <v>0.47435917054530397</v>
      </c>
      <c r="P22" s="2">
        <v>0.7001444488702397</v>
      </c>
      <c r="Q22"/>
      <c r="R22" s="2"/>
      <c r="S22" s="7"/>
      <c r="T22" s="7"/>
      <c r="U22"/>
      <c r="V22" s="7">
        <v>5.22695720500992</v>
      </c>
      <c r="W22" s="7">
        <v>4.22695720500992</v>
      </c>
      <c r="X22" s="7">
        <v>7.688617815721525</v>
      </c>
      <c r="Y22" s="7">
        <v>6.688617815721525</v>
      </c>
      <c r="Z22" s="2">
        <v>1.5823717845531933</v>
      </c>
      <c r="AA22" s="2" t="e">
        <v>#DIV/0!</v>
      </c>
      <c r="AB22" s="1">
        <v>0.27640549922170504</v>
      </c>
      <c r="AC22" s="1">
        <v>0.06031662488978671</v>
      </c>
      <c r="AD22" s="16">
        <v>0.3848324475546629</v>
      </c>
    </row>
    <row r="23" spans="1:30" s="4" customFormat="1" ht="12.75">
      <c r="A23" t="str">
        <f>D23</f>
        <v>TrZimbDry</v>
      </c>
      <c r="B23" s="17">
        <f>AD23</f>
        <v>0.23184308152397237</v>
      </c>
      <c r="C23" t="s">
        <v>40</v>
      </c>
      <c r="D23" t="s">
        <v>86</v>
      </c>
      <c r="E23" t="s">
        <v>11</v>
      </c>
      <c r="F23" t="s">
        <v>77</v>
      </c>
      <c r="G23" s="1">
        <v>0.9250916804825833</v>
      </c>
      <c r="H23" s="1">
        <v>0.046</v>
      </c>
      <c r="I23" s="1">
        <v>0.13399215071578272</v>
      </c>
      <c r="J23" s="1">
        <v>1.3946406547975143</v>
      </c>
      <c r="K23">
        <v>21</v>
      </c>
      <c r="L23" t="s">
        <v>14</v>
      </c>
      <c r="M23" t="s">
        <v>36</v>
      </c>
      <c r="N23" s="2">
        <v>2.94814591298747</v>
      </c>
      <c r="O23" s="2">
        <v>0.7826527165462256</v>
      </c>
      <c r="P23" s="2">
        <v>1.0655191211712038</v>
      </c>
      <c r="Q23">
        <v>38</v>
      </c>
      <c r="R23" s="2">
        <v>2.0243942344677635</v>
      </c>
      <c r="S23" s="7">
        <v>9.761904761904763</v>
      </c>
      <c r="T23" s="7">
        <v>25.904761904761905</v>
      </c>
      <c r="U23">
        <v>47</v>
      </c>
      <c r="V23" s="7">
        <v>8.41572780686385</v>
      </c>
      <c r="W23" s="7">
        <v>7.415727806863851</v>
      </c>
      <c r="X23" s="7">
        <v>24.810793538620665</v>
      </c>
      <c r="Y23" s="7">
        <v>23.810793538620665</v>
      </c>
      <c r="Z23" s="2">
        <v>3.2108505272512655</v>
      </c>
      <c r="AA23" s="2">
        <v>2.6536585365853655</v>
      </c>
      <c r="AB23" s="1">
        <v>0.21447610589527216</v>
      </c>
      <c r="AC23" s="1">
        <v>0.04680252333449758</v>
      </c>
      <c r="AD23" s="16">
        <v>0.23184308152397237</v>
      </c>
    </row>
    <row r="24" spans="1:30" s="4" customFormat="1" ht="12.75">
      <c r="A24" t="str">
        <f>D24</f>
        <v>TrShimba</v>
      </c>
      <c r="B24" s="17">
        <f>AD24</f>
        <v>0.13200223350577192</v>
      </c>
      <c r="C24" t="s">
        <v>40</v>
      </c>
      <c r="D24" t="s">
        <v>82</v>
      </c>
      <c r="E24" t="s">
        <v>11</v>
      </c>
      <c r="F24" t="s">
        <v>33</v>
      </c>
      <c r="G24" s="1">
        <v>1.8244531564332607</v>
      </c>
      <c r="H24" s="1">
        <v>0.058</v>
      </c>
      <c r="I24" s="1">
        <v>0.16897131076796873</v>
      </c>
      <c r="J24" s="1">
        <v>1.5936014417276452</v>
      </c>
      <c r="K24">
        <v>16</v>
      </c>
      <c r="L24" t="s">
        <v>14</v>
      </c>
      <c r="M24" t="s">
        <v>36</v>
      </c>
      <c r="N24" s="2">
        <v>0.5876899788543989</v>
      </c>
      <c r="O24" s="2">
        <v>0.18942054700588046</v>
      </c>
      <c r="P24" s="2">
        <v>0.27951067383653794</v>
      </c>
      <c r="Q24">
        <v>98</v>
      </c>
      <c r="R24" s="2">
        <v>1.9844674040170753</v>
      </c>
      <c r="S24" s="7">
        <v>133.8125</v>
      </c>
      <c r="T24" s="7">
        <v>72.875</v>
      </c>
      <c r="U24">
        <v>307</v>
      </c>
      <c r="V24" s="7">
        <v>66.75028993518218</v>
      </c>
      <c r="W24" s="7">
        <v>65.75028993518218</v>
      </c>
      <c r="X24" s="7">
        <v>39.2284764805322</v>
      </c>
      <c r="Y24" s="7">
        <v>38.2284764805322</v>
      </c>
      <c r="Z24" s="2">
        <v>0.5814191316603854</v>
      </c>
      <c r="AA24" s="2">
        <v>0.544605324614666</v>
      </c>
      <c r="AB24" s="1">
        <v>0.24083189157584592</v>
      </c>
      <c r="AC24" s="1">
        <v>0.06020797289396148</v>
      </c>
      <c r="AD24" s="16">
        <v>0.13200223350577192</v>
      </c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</sheetData>
  <autoFilter ref="A11:IV11"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6"/>
  <sheetViews>
    <sheetView zoomScale="75" zoomScaleNormal="75" workbookViewId="0" topLeftCell="A8">
      <selection activeCell="A12" sqref="A12:B12"/>
    </sheetView>
  </sheetViews>
  <sheetFormatPr defaultColWidth="9.140625" defaultRowHeight="12.75"/>
  <cols>
    <col min="1" max="1" width="22.140625" style="0" customWidth="1"/>
    <col min="3" max="3" width="18.140625" style="0" customWidth="1"/>
    <col min="4" max="5" width="9.28125" style="0" customWidth="1"/>
    <col min="6" max="6" width="9.57421875" style="0" customWidth="1"/>
    <col min="13" max="13" width="14.140625" style="0" customWidth="1"/>
  </cols>
  <sheetData>
    <row r="1" ht="15.75">
      <c r="A1" s="18" t="s">
        <v>105</v>
      </c>
    </row>
    <row r="2" s="19" customFormat="1" ht="15">
      <c r="A2" s="19" t="s">
        <v>108</v>
      </c>
    </row>
    <row r="3" s="19" customFormat="1" ht="15">
      <c r="A3" s="19" t="s">
        <v>109</v>
      </c>
    </row>
    <row r="4" ht="12.75">
      <c r="A4" s="3"/>
    </row>
    <row r="5" ht="12.75">
      <c r="A5" s="8" t="s">
        <v>110</v>
      </c>
    </row>
    <row r="6" ht="12.75">
      <c r="A6" s="8" t="s">
        <v>106</v>
      </c>
    </row>
    <row r="7" spans="1:30" ht="12.75">
      <c r="A7" s="8" t="s">
        <v>107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>
      <c r="A9" s="3" t="s">
        <v>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ht="12.75">
      <c r="A10" s="3"/>
    </row>
    <row r="11" spans="1:30" ht="65.25">
      <c r="A11" s="5" t="s">
        <v>29</v>
      </c>
      <c r="B11" s="5" t="s">
        <v>112</v>
      </c>
      <c r="C11" s="9" t="s">
        <v>15</v>
      </c>
      <c r="D11" s="9" t="s">
        <v>16</v>
      </c>
      <c r="E11" s="9" t="s">
        <v>17</v>
      </c>
      <c r="F11" s="9" t="s">
        <v>18</v>
      </c>
      <c r="G11" s="10" t="s">
        <v>19</v>
      </c>
      <c r="H11" s="10" t="s">
        <v>20</v>
      </c>
      <c r="I11" s="10" t="s">
        <v>21</v>
      </c>
      <c r="J11" s="10" t="s">
        <v>22</v>
      </c>
      <c r="K11" s="9" t="s">
        <v>23</v>
      </c>
      <c r="L11" s="9" t="s">
        <v>24</v>
      </c>
      <c r="M11" s="9" t="s">
        <v>25</v>
      </c>
      <c r="N11" s="11" t="s">
        <v>26</v>
      </c>
      <c r="O11" s="11" t="s">
        <v>27</v>
      </c>
      <c r="P11" s="11" t="s">
        <v>28</v>
      </c>
      <c r="Q11" s="12" t="s">
        <v>69</v>
      </c>
      <c r="R11" s="13" t="s">
        <v>70</v>
      </c>
      <c r="S11" s="14" t="s">
        <v>71</v>
      </c>
      <c r="T11" s="14" t="s">
        <v>72</v>
      </c>
      <c r="U11" s="12" t="s">
        <v>73</v>
      </c>
      <c r="V11" s="15" t="s">
        <v>5</v>
      </c>
      <c r="W11" s="15" t="s">
        <v>6</v>
      </c>
      <c r="X11" s="15" t="s">
        <v>7</v>
      </c>
      <c r="Y11" s="15" t="s">
        <v>8</v>
      </c>
      <c r="Z11" s="9" t="s">
        <v>1</v>
      </c>
      <c r="AA11" s="9" t="s">
        <v>9</v>
      </c>
      <c r="AB11" s="15" t="s">
        <v>2</v>
      </c>
      <c r="AC11" s="15" t="s">
        <v>3</v>
      </c>
      <c r="AD11" s="9" t="s">
        <v>4</v>
      </c>
    </row>
    <row r="12" spans="1:30" s="4" customFormat="1" ht="12.75">
      <c r="A12" t="str">
        <f aca="true" t="shared" si="0" ref="A12:A25">D12</f>
        <v>TrUganda</v>
      </c>
      <c r="B12" s="17">
        <f aca="true" t="shared" si="1" ref="B12:B25">AD12</f>
        <v>0.7788128520615586</v>
      </c>
      <c r="C12" t="s">
        <v>42</v>
      </c>
      <c r="D12" t="s">
        <v>74</v>
      </c>
      <c r="E12" t="s">
        <v>11</v>
      </c>
      <c r="F12" t="s">
        <v>65</v>
      </c>
      <c r="G12" s="1">
        <v>0.3654343770288199</v>
      </c>
      <c r="H12" s="1">
        <v>0.081</v>
      </c>
      <c r="I12" s="1">
        <v>0.15483949695036825</v>
      </c>
      <c r="J12" s="1">
        <v>0.27351521651617267</v>
      </c>
      <c r="K12">
        <v>27</v>
      </c>
      <c r="L12" t="s">
        <v>13</v>
      </c>
      <c r="M12" t="s">
        <v>31</v>
      </c>
      <c r="N12" s="2">
        <v>0.8092465181436825</v>
      </c>
      <c r="O12" s="2">
        <v>0.2426924758437362</v>
      </c>
      <c r="P12" s="2">
        <v>0.3466536753650693</v>
      </c>
      <c r="Q12">
        <v>62</v>
      </c>
      <c r="R12" s="2">
        <v>1.9989693100797012</v>
      </c>
      <c r="S12" s="7">
        <v>2.2962962962962963</v>
      </c>
      <c r="T12" s="7">
        <v>1.4074074074074074</v>
      </c>
      <c r="U12">
        <v>12</v>
      </c>
      <c r="V12" s="7">
        <v>2.319713644613047</v>
      </c>
      <c r="W12" s="7">
        <v>1.319713644613047</v>
      </c>
      <c r="X12" s="7">
        <v>1.8772201899935002</v>
      </c>
      <c r="Y12" s="7">
        <v>0.8772201899935002</v>
      </c>
      <c r="Z12" s="2">
        <v>0.6647049483607557</v>
      </c>
      <c r="AA12" s="2">
        <v>0.6129032258064516</v>
      </c>
      <c r="AB12" s="1">
        <v>0.28460498941515416</v>
      </c>
      <c r="AC12" s="1">
        <v>0.05477225575051661</v>
      </c>
      <c r="AD12" s="16">
        <v>0.7788128520615586</v>
      </c>
    </row>
    <row r="13" spans="1:30" s="4" customFormat="1" ht="12.75">
      <c r="A13" t="str">
        <f t="shared" si="0"/>
        <v>TrShimba</v>
      </c>
      <c r="B13" s="17">
        <f t="shared" si="1"/>
        <v>0.6745427266636441</v>
      </c>
      <c r="C13" t="s">
        <v>42</v>
      </c>
      <c r="D13" t="s">
        <v>82</v>
      </c>
      <c r="E13" t="s">
        <v>11</v>
      </c>
      <c r="F13" t="s">
        <v>33</v>
      </c>
      <c r="G13" s="1">
        <v>0.3950205692787078</v>
      </c>
      <c r="H13" s="1">
        <v>0.071</v>
      </c>
      <c r="I13" s="1">
        <v>0.18695115415197536</v>
      </c>
      <c r="J13" s="1">
        <v>0.2609622394621269</v>
      </c>
      <c r="K13">
        <v>16</v>
      </c>
      <c r="L13" t="s">
        <v>13</v>
      </c>
      <c r="M13" t="s">
        <v>31</v>
      </c>
      <c r="N13" s="2">
        <v>0.7344152226897177</v>
      </c>
      <c r="O13" s="2">
        <v>0.2568963770327388</v>
      </c>
      <c r="P13" s="2">
        <v>0.3951019141183988</v>
      </c>
      <c r="Q13">
        <v>98</v>
      </c>
      <c r="R13" s="2">
        <v>1.9844674040170753</v>
      </c>
      <c r="S13" s="7">
        <v>2.5625</v>
      </c>
      <c r="T13" s="7">
        <v>1.8125</v>
      </c>
      <c r="U13">
        <v>12</v>
      </c>
      <c r="V13" s="7">
        <v>2.4832507155084764</v>
      </c>
      <c r="W13" s="7">
        <v>1.4832507155084764</v>
      </c>
      <c r="X13" s="7">
        <v>1.8237371272245586</v>
      </c>
      <c r="Y13" s="7">
        <v>0.8237371272245586</v>
      </c>
      <c r="Z13" s="2">
        <v>0.5553593324525526</v>
      </c>
      <c r="AA13" s="2">
        <v>0.7073170731707317</v>
      </c>
      <c r="AB13" s="1">
        <v>0.2664582518894845</v>
      </c>
      <c r="AC13" s="1">
        <v>0.06661456297237113</v>
      </c>
      <c r="AD13" s="16">
        <v>0.6745427266636441</v>
      </c>
    </row>
    <row r="14" spans="1:30" s="4" customFormat="1" ht="12.75">
      <c r="A14" t="str">
        <f t="shared" si="0"/>
        <v>TrMinchDry</v>
      </c>
      <c r="B14" s="17">
        <f t="shared" si="1"/>
        <v>0.6136131348500464</v>
      </c>
      <c r="C14" t="s">
        <v>42</v>
      </c>
      <c r="D14" t="s">
        <v>55</v>
      </c>
      <c r="E14" t="s">
        <v>11</v>
      </c>
      <c r="F14" t="s">
        <v>56</v>
      </c>
      <c r="G14" s="1">
        <v>0.3955150374177385</v>
      </c>
      <c r="H14" s="1">
        <v>0.0589</v>
      </c>
      <c r="I14" s="1">
        <v>0.16099179114972578</v>
      </c>
      <c r="J14" s="1">
        <v>0.1889666967100858</v>
      </c>
      <c r="K14">
        <v>18</v>
      </c>
      <c r="L14" t="s">
        <v>14</v>
      </c>
      <c r="M14" t="s">
        <v>31</v>
      </c>
      <c r="N14" s="2">
        <v>0.6215150639350304</v>
      </c>
      <c r="O14" s="2">
        <v>0.19251251937307695</v>
      </c>
      <c r="P14" s="2">
        <v>0.27890144779589476</v>
      </c>
      <c r="Q14"/>
      <c r="R14" s="2"/>
      <c r="S14" s="7"/>
      <c r="T14" s="7"/>
      <c r="U14"/>
      <c r="V14" s="7">
        <v>2.4860796430813465</v>
      </c>
      <c r="W14" s="7">
        <v>1.4860796430813465</v>
      </c>
      <c r="X14" s="7">
        <v>1.5451359483172806</v>
      </c>
      <c r="Y14" s="7">
        <v>0.5451359483172806</v>
      </c>
      <c r="Z14" s="2">
        <v>0.3668282186996087</v>
      </c>
      <c r="AA14" s="2" t="e">
        <v>#DIV/0!</v>
      </c>
      <c r="AB14" s="1">
        <v>0.24269322199023194</v>
      </c>
      <c r="AC14" s="1">
        <v>0.057203341005768384</v>
      </c>
      <c r="AD14" s="16">
        <v>0.6136131348500464</v>
      </c>
    </row>
    <row r="15" spans="1:30" s="4" customFormat="1" ht="12.75">
      <c r="A15" t="str">
        <f t="shared" si="0"/>
        <v>TrZimbWet</v>
      </c>
      <c r="B15" s="17">
        <f t="shared" si="1"/>
        <v>0.32729820662919445</v>
      </c>
      <c r="C15" t="s">
        <v>42</v>
      </c>
      <c r="D15" t="s">
        <v>84</v>
      </c>
      <c r="E15" t="s">
        <v>11</v>
      </c>
      <c r="F15" t="s">
        <v>77</v>
      </c>
      <c r="G15" s="1">
        <v>0.7033869541645443</v>
      </c>
      <c r="H15" s="1">
        <v>0.053</v>
      </c>
      <c r="I15" s="1">
        <v>0.13411772993927346</v>
      </c>
      <c r="J15" s="1">
        <v>0.5528535840650861</v>
      </c>
      <c r="K15">
        <v>24</v>
      </c>
      <c r="L15" t="s">
        <v>14</v>
      </c>
      <c r="M15" t="s">
        <v>31</v>
      </c>
      <c r="N15" s="2">
        <v>0.7070768685796176</v>
      </c>
      <c r="O15" s="2">
        <v>0.1878598728404688</v>
      </c>
      <c r="P15" s="2">
        <v>0.2558301667893351</v>
      </c>
      <c r="Q15">
        <v>42</v>
      </c>
      <c r="R15" s="2">
        <v>2.0180823412374593</v>
      </c>
      <c r="S15" s="7">
        <v>6.666666666666667</v>
      </c>
      <c r="T15" s="7">
        <v>4.208333333333333</v>
      </c>
      <c r="U15">
        <v>18</v>
      </c>
      <c r="V15" s="7">
        <v>5.051111485790366</v>
      </c>
      <c r="W15" s="7">
        <v>4.051111485790366</v>
      </c>
      <c r="X15" s="7">
        <v>3.5715240922191915</v>
      </c>
      <c r="Y15" s="7">
        <v>2.5715240922191915</v>
      </c>
      <c r="Z15" s="2">
        <v>0.634770013424474</v>
      </c>
      <c r="AA15" s="2">
        <v>0.63125</v>
      </c>
      <c r="AB15" s="1">
        <v>0.23021728866442676</v>
      </c>
      <c r="AC15" s="1">
        <v>0.04699290726623895</v>
      </c>
      <c r="AD15" s="16">
        <v>0.32729820662919445</v>
      </c>
    </row>
    <row r="16" spans="1:30" s="4" customFormat="1" ht="12.75">
      <c r="A16" t="str">
        <f t="shared" si="0"/>
        <v>TrMbita</v>
      </c>
      <c r="B16" s="17">
        <f t="shared" si="1"/>
        <v>0.42371627489977604</v>
      </c>
      <c r="C16" t="s">
        <v>42</v>
      </c>
      <c r="D16" t="s">
        <v>64</v>
      </c>
      <c r="E16" t="s">
        <v>11</v>
      </c>
      <c r="F16" t="s">
        <v>65</v>
      </c>
      <c r="G16" s="1">
        <v>0.7485552227563061</v>
      </c>
      <c r="H16" s="1">
        <v>0.1006</v>
      </c>
      <c r="I16" s="1">
        <v>0.00584414220173278</v>
      </c>
      <c r="J16" s="1">
        <v>0.6928833769765428</v>
      </c>
      <c r="K16">
        <v>27</v>
      </c>
      <c r="L16" t="s">
        <v>14</v>
      </c>
      <c r="M16" t="s">
        <v>31</v>
      </c>
      <c r="N16" s="2">
        <v>0.8796869598914647</v>
      </c>
      <c r="O16" s="2">
        <v>0.011758334840710982</v>
      </c>
      <c r="P16" s="2">
        <v>0.011917631854584942</v>
      </c>
      <c r="Q16"/>
      <c r="R16" s="2"/>
      <c r="S16" s="7"/>
      <c r="T16" s="7"/>
      <c r="U16"/>
      <c r="V16" s="7">
        <v>5.6047367991766555</v>
      </c>
      <c r="W16" s="7">
        <v>4.6047367991766555</v>
      </c>
      <c r="X16" s="7">
        <v>4.930413875859531</v>
      </c>
      <c r="Y16" s="7">
        <v>3.9304138758595313</v>
      </c>
      <c r="Z16" s="2">
        <v>0.8535588562982154</v>
      </c>
      <c r="AA16" s="2" t="e">
        <v>#DIV/0!</v>
      </c>
      <c r="AB16" s="1">
        <v>0.3171750305430741</v>
      </c>
      <c r="AC16" s="1">
        <v>0.061040363088090535</v>
      </c>
      <c r="AD16" s="16">
        <v>0.42371627489977604</v>
      </c>
    </row>
    <row r="17" spans="1:30" s="4" customFormat="1" ht="12.75">
      <c r="A17" t="str">
        <f t="shared" si="0"/>
        <v>TrKombo</v>
      </c>
      <c r="B17" s="17">
        <f t="shared" si="1"/>
        <v>0.2789715707551057</v>
      </c>
      <c r="C17" t="s">
        <v>42</v>
      </c>
      <c r="D17" t="s">
        <v>51</v>
      </c>
      <c r="E17" t="s">
        <v>11</v>
      </c>
      <c r="F17" t="s">
        <v>33</v>
      </c>
      <c r="G17" s="1">
        <v>0.9849485111939598</v>
      </c>
      <c r="H17" s="1">
        <v>0.0755</v>
      </c>
      <c r="I17" s="1">
        <v>0.14949019832834798</v>
      </c>
      <c r="J17" s="1">
        <v>0.8763192723441221</v>
      </c>
      <c r="K17">
        <v>27</v>
      </c>
      <c r="L17" t="s">
        <v>13</v>
      </c>
      <c r="M17" t="s">
        <v>31</v>
      </c>
      <c r="N17" s="2">
        <v>0.7787010515262528</v>
      </c>
      <c r="O17" s="2">
        <v>0.22677542054157585</v>
      </c>
      <c r="P17" s="2">
        <v>0.3199529946108556</v>
      </c>
      <c r="Q17"/>
      <c r="R17" s="2"/>
      <c r="S17" s="7"/>
      <c r="T17" s="7"/>
      <c r="U17"/>
      <c r="V17" s="7">
        <v>9.659363533397004</v>
      </c>
      <c r="W17" s="7">
        <v>8.659363533397004</v>
      </c>
      <c r="X17" s="7">
        <v>7.521756540530587</v>
      </c>
      <c r="Y17" s="7">
        <v>6.521756540530587</v>
      </c>
      <c r="Z17" s="2">
        <v>0.7531450221921969</v>
      </c>
      <c r="AA17" s="2" t="e">
        <v>#DIV/0!</v>
      </c>
      <c r="AB17" s="1">
        <v>0.27477263328068174</v>
      </c>
      <c r="AC17" s="1">
        <v>0.05288001793018131</v>
      </c>
      <c r="AD17" s="16">
        <v>0.2789715707551057</v>
      </c>
    </row>
    <row r="18" spans="1:30" s="4" customFormat="1" ht="12.75">
      <c r="A18" t="str">
        <f t="shared" si="0"/>
        <v>TrMinchWet</v>
      </c>
      <c r="B18" s="17">
        <f t="shared" si="1"/>
        <v>0.2709251828493428</v>
      </c>
      <c r="C18" t="s">
        <v>42</v>
      </c>
      <c r="D18" t="s">
        <v>54</v>
      </c>
      <c r="E18" t="s">
        <v>11</v>
      </c>
      <c r="F18" t="s">
        <v>33</v>
      </c>
      <c r="G18" s="1">
        <v>1.0142011546910294</v>
      </c>
      <c r="H18" s="1">
        <v>0.0755</v>
      </c>
      <c r="I18" s="1">
        <v>0.00506285232884623</v>
      </c>
      <c r="J18" s="1">
        <v>0.7965525526192526</v>
      </c>
      <c r="K18">
        <v>27</v>
      </c>
      <c r="L18" t="s">
        <v>14</v>
      </c>
      <c r="M18" t="s">
        <v>31</v>
      </c>
      <c r="N18" s="2">
        <v>0.6058308685666839</v>
      </c>
      <c r="O18" s="2">
        <v>0.007021556259208084</v>
      </c>
      <c r="P18" s="2">
        <v>0.0071038900694676554</v>
      </c>
      <c r="Q18"/>
      <c r="R18" s="2"/>
      <c r="S18" s="7"/>
      <c r="T18" s="7"/>
      <c r="U18"/>
      <c r="V18" s="7">
        <v>10.332398666416347</v>
      </c>
      <c r="W18" s="7">
        <v>9.332398666416347</v>
      </c>
      <c r="X18" s="7">
        <v>6.259686058452261</v>
      </c>
      <c r="Y18" s="7">
        <v>5.259686058452261</v>
      </c>
      <c r="Z18" s="2">
        <v>0.5635942319287981</v>
      </c>
      <c r="AA18" s="2" t="e">
        <v>#DIV/0!</v>
      </c>
      <c r="AB18" s="1">
        <v>0.27477263328068174</v>
      </c>
      <c r="AC18" s="1">
        <v>0.05288001793018131</v>
      </c>
      <c r="AD18" s="16">
        <v>0.2709251828493428</v>
      </c>
    </row>
    <row r="19" spans="1:30" ht="12.75">
      <c r="A19" t="str">
        <f t="shared" si="0"/>
        <v>TrMozam</v>
      </c>
      <c r="B19" s="17">
        <f t="shared" si="1"/>
        <v>0.2221648503240157</v>
      </c>
      <c r="C19" t="s">
        <v>42</v>
      </c>
      <c r="D19" t="s">
        <v>76</v>
      </c>
      <c r="E19" t="s">
        <v>11</v>
      </c>
      <c r="F19" t="s">
        <v>77</v>
      </c>
      <c r="G19" s="1">
        <v>1.216147024734449</v>
      </c>
      <c r="H19" s="1">
        <v>0.073</v>
      </c>
      <c r="I19" s="1">
        <v>0.289744983887227</v>
      </c>
      <c r="J19" s="1">
        <v>0.8400878684824817</v>
      </c>
      <c r="K19">
        <v>8</v>
      </c>
      <c r="L19" t="s">
        <v>14</v>
      </c>
      <c r="M19" t="s">
        <v>31</v>
      </c>
      <c r="N19" s="2">
        <v>0.42066932414392394</v>
      </c>
      <c r="O19" s="2">
        <v>0.2047975504629902</v>
      </c>
      <c r="P19" s="2">
        <v>0.3990889854221196</v>
      </c>
      <c r="Q19">
        <v>14</v>
      </c>
      <c r="R19" s="2">
        <v>2.144788595614955</v>
      </c>
      <c r="S19" s="7">
        <v>15.875</v>
      </c>
      <c r="T19" s="7">
        <v>8.25</v>
      </c>
      <c r="U19">
        <v>23</v>
      </c>
      <c r="V19" s="7">
        <v>16.449284980613655</v>
      </c>
      <c r="W19" s="7">
        <v>15.449284980613655</v>
      </c>
      <c r="X19" s="7">
        <v>6.919709595445547</v>
      </c>
      <c r="Y19" s="7">
        <v>5.919709595445547</v>
      </c>
      <c r="Z19" s="2">
        <v>0.3831704575890614</v>
      </c>
      <c r="AA19" s="2">
        <v>0.5196850393700787</v>
      </c>
      <c r="AB19" s="1">
        <v>0.2701851217221259</v>
      </c>
      <c r="AC19" s="1">
        <v>0.09552486587271398</v>
      </c>
      <c r="AD19" s="16">
        <v>0.2221648503240157</v>
      </c>
    </row>
    <row r="20" spans="1:30" s="4" customFormat="1" ht="12.75">
      <c r="A20" t="str">
        <f t="shared" si="0"/>
        <v>TrTPRI</v>
      </c>
      <c r="B20" s="17">
        <f t="shared" si="1"/>
        <v>0.28052398458877625</v>
      </c>
      <c r="C20" t="s">
        <v>42</v>
      </c>
      <c r="D20" t="s">
        <v>67</v>
      </c>
      <c r="E20" t="s">
        <v>11</v>
      </c>
      <c r="F20" t="s">
        <v>68</v>
      </c>
      <c r="G20" s="1">
        <v>1.4466944006551725</v>
      </c>
      <c r="H20" s="1">
        <v>0.1647</v>
      </c>
      <c r="I20" s="1">
        <v>0.22079337692108045</v>
      </c>
      <c r="J20" s="1">
        <v>1.3196605707748998</v>
      </c>
      <c r="K20">
        <v>27</v>
      </c>
      <c r="L20" t="s">
        <v>13</v>
      </c>
      <c r="M20" t="s">
        <v>31</v>
      </c>
      <c r="N20" s="2">
        <v>0.7463906151693008</v>
      </c>
      <c r="O20" s="2">
        <v>0.2974666469164508</v>
      </c>
      <c r="P20" s="2">
        <v>0.4945744252605061</v>
      </c>
      <c r="Q20">
        <v>62</v>
      </c>
      <c r="R20" s="2">
        <v>1.9989693100797012</v>
      </c>
      <c r="S20" s="7">
        <v>41.148148148148145</v>
      </c>
      <c r="T20" s="7">
        <v>24.51851851851852</v>
      </c>
      <c r="U20">
        <v>57</v>
      </c>
      <c r="V20" s="7">
        <v>27.970124574537092</v>
      </c>
      <c r="W20" s="7">
        <v>26.970124574537092</v>
      </c>
      <c r="X20" s="7">
        <v>20.876638487550714</v>
      </c>
      <c r="Y20" s="7">
        <v>19.876638487550714</v>
      </c>
      <c r="Z20" s="2">
        <v>0.7369872702151533</v>
      </c>
      <c r="AA20" s="2">
        <v>0.5958595859585959</v>
      </c>
      <c r="AB20" s="1">
        <v>0.4058324777540605</v>
      </c>
      <c r="AC20" s="1">
        <v>0.07810249675906654</v>
      </c>
      <c r="AD20" s="16">
        <v>0.28052398458877625</v>
      </c>
    </row>
    <row r="21" spans="1:30" ht="12.75">
      <c r="A21" t="str">
        <f t="shared" si="0"/>
        <v>TrDidesa</v>
      </c>
      <c r="B21" s="17">
        <f t="shared" si="1"/>
        <v>0.2207081395049504</v>
      </c>
      <c r="C21" t="s">
        <v>42</v>
      </c>
      <c r="D21" t="s">
        <v>53</v>
      </c>
      <c r="E21" t="s">
        <v>11</v>
      </c>
      <c r="F21" t="s">
        <v>57</v>
      </c>
      <c r="G21" s="1">
        <v>1.6405255402758365</v>
      </c>
      <c r="H21" s="1">
        <v>0.1311</v>
      </c>
      <c r="I21" s="1">
        <v>0.19705290149288654</v>
      </c>
      <c r="J21" s="1">
        <v>1.420579468993648</v>
      </c>
      <c r="K21">
        <v>27</v>
      </c>
      <c r="L21" t="s">
        <v>14</v>
      </c>
      <c r="M21" t="s">
        <v>31</v>
      </c>
      <c r="N21" s="2">
        <v>0.6026344138349601</v>
      </c>
      <c r="O21" s="2">
        <v>0.21980876503211438</v>
      </c>
      <c r="P21" s="2">
        <v>0.34601737549495704</v>
      </c>
      <c r="R21" s="2"/>
      <c r="S21" s="7"/>
      <c r="T21" s="7"/>
      <c r="V21" s="7">
        <v>43.70443803085511</v>
      </c>
      <c r="W21" s="7">
        <v>42.70443803085511</v>
      </c>
      <c r="X21" s="7">
        <v>26.3377983947107</v>
      </c>
      <c r="Y21" s="7">
        <v>25.3377983947107</v>
      </c>
      <c r="Z21" s="2">
        <v>0.5933293953289692</v>
      </c>
      <c r="AA21" s="2" t="e">
        <v>#DIV/0!</v>
      </c>
      <c r="AB21" s="1">
        <v>0.36207733980463347</v>
      </c>
      <c r="AC21" s="1">
        <v>0.06968181653455624</v>
      </c>
      <c r="AD21" s="16">
        <v>0.2207081395049504</v>
      </c>
    </row>
    <row r="22" spans="1:30" ht="12.75">
      <c r="A22" t="str">
        <f t="shared" si="0"/>
        <v>TrChanka1</v>
      </c>
      <c r="B22" s="17">
        <f t="shared" si="1"/>
        <v>0.1653575689386102</v>
      </c>
      <c r="C22" t="s">
        <v>42</v>
      </c>
      <c r="D22" t="s">
        <v>48</v>
      </c>
      <c r="E22" t="s">
        <v>11</v>
      </c>
      <c r="F22" t="s">
        <v>33</v>
      </c>
      <c r="G22" s="1">
        <v>1.700842749526144</v>
      </c>
      <c r="H22" s="1">
        <v>0.0791</v>
      </c>
      <c r="I22" s="1">
        <v>0.1973273215096449</v>
      </c>
      <c r="J22" s="1">
        <v>1.4570252748153958</v>
      </c>
      <c r="K22">
        <v>16</v>
      </c>
      <c r="L22" t="s">
        <v>14</v>
      </c>
      <c r="M22" t="s">
        <v>31</v>
      </c>
      <c r="N22" s="2">
        <v>0.5704039512894951</v>
      </c>
      <c r="O22" s="2">
        <v>0.20828170659266393</v>
      </c>
      <c r="P22" s="2">
        <v>0.32807901243746573</v>
      </c>
      <c r="R22" s="2"/>
      <c r="S22" s="7"/>
      <c r="T22" s="7"/>
      <c r="V22" s="7">
        <v>50.21607329385448</v>
      </c>
      <c r="W22" s="7">
        <v>49.21607329385448</v>
      </c>
      <c r="X22" s="7">
        <v>28.643446625057475</v>
      </c>
      <c r="Y22" s="7">
        <v>27.643446625057475</v>
      </c>
      <c r="Z22" s="2">
        <v>0.5616751759126883</v>
      </c>
      <c r="AA22" s="2" t="e">
        <v>#DIV/0!</v>
      </c>
      <c r="AB22" s="1">
        <v>0.2812472222085047</v>
      </c>
      <c r="AC22" s="1">
        <v>0.07031180555212617</v>
      </c>
      <c r="AD22" s="16">
        <v>0.1653575689386102</v>
      </c>
    </row>
    <row r="23" spans="1:30" s="4" customFormat="1" ht="12.75">
      <c r="A23" t="str">
        <f t="shared" si="0"/>
        <v>TrChanka2</v>
      </c>
      <c r="B23" s="17">
        <f t="shared" si="1"/>
        <v>0.16578202366600323</v>
      </c>
      <c r="C23" t="s">
        <v>42</v>
      </c>
      <c r="D23" t="s">
        <v>50</v>
      </c>
      <c r="E23" t="s">
        <v>11</v>
      </c>
      <c r="F23" t="s">
        <v>33</v>
      </c>
      <c r="G23" s="1">
        <v>1.8815639495273668</v>
      </c>
      <c r="H23" s="1">
        <v>0.0973</v>
      </c>
      <c r="I23" s="1">
        <v>0.17788518830066485</v>
      </c>
      <c r="J23" s="1">
        <v>1.4498506492497876</v>
      </c>
      <c r="K23">
        <v>24</v>
      </c>
      <c r="L23" t="s">
        <v>14</v>
      </c>
      <c r="M23" t="s">
        <v>31</v>
      </c>
      <c r="N23" s="2">
        <v>0.37007240264370955</v>
      </c>
      <c r="O23" s="2">
        <v>0.12437446480915129</v>
      </c>
      <c r="P23" s="2">
        <v>0.1873339166991338</v>
      </c>
      <c r="Q23"/>
      <c r="R23" s="2"/>
      <c r="S23" s="7"/>
      <c r="T23" s="7"/>
      <c r="U23"/>
      <c r="V23" s="7">
        <v>76.13142336860832</v>
      </c>
      <c r="W23" s="7">
        <v>75.13142336860832</v>
      </c>
      <c r="X23" s="7">
        <v>28.174138762706328</v>
      </c>
      <c r="Y23" s="7">
        <v>27.174138762706328</v>
      </c>
      <c r="Z23" s="2">
        <v>0.3616880599930218</v>
      </c>
      <c r="AA23" s="2" t="e">
        <v>#DIV/0!</v>
      </c>
      <c r="AB23" s="1">
        <v>0.3119294792096444</v>
      </c>
      <c r="AC23" s="1">
        <v>0.06367233831631022</v>
      </c>
      <c r="AD23" s="16">
        <v>0.16578202366600323</v>
      </c>
    </row>
    <row r="24" spans="1:30" s="4" customFormat="1" ht="12.75">
      <c r="A24" t="str">
        <f t="shared" si="0"/>
        <v>TrNguDry</v>
      </c>
      <c r="B24" s="17">
        <f t="shared" si="1"/>
        <v>0.12196906495668464</v>
      </c>
      <c r="C24" t="s">
        <v>42</v>
      </c>
      <c r="D24" t="s">
        <v>60</v>
      </c>
      <c r="E24" t="s">
        <v>11</v>
      </c>
      <c r="F24" t="s">
        <v>33</v>
      </c>
      <c r="G24" s="1">
        <v>1.9034640907292946</v>
      </c>
      <c r="H24" s="1">
        <v>0.0539</v>
      </c>
      <c r="I24" s="1">
        <v>0.14193277902414686</v>
      </c>
      <c r="J24" s="1">
        <v>1.8220645014349572</v>
      </c>
      <c r="K24">
        <v>21</v>
      </c>
      <c r="L24" t="s">
        <v>13</v>
      </c>
      <c r="M24" t="s">
        <v>31</v>
      </c>
      <c r="N24" s="2">
        <v>0.8290875826415479</v>
      </c>
      <c r="O24" s="2">
        <v>0.23113378056789924</v>
      </c>
      <c r="P24" s="2">
        <v>0.3204765096120904</v>
      </c>
      <c r="Q24"/>
      <c r="R24" s="2"/>
      <c r="S24" s="7"/>
      <c r="T24" s="7"/>
      <c r="U24"/>
      <c r="V24" s="7">
        <v>80.06894214442335</v>
      </c>
      <c r="W24" s="7">
        <v>79.06894214442335</v>
      </c>
      <c r="X24" s="7">
        <v>66.38416568718587</v>
      </c>
      <c r="Y24" s="7">
        <v>65.38416568718587</v>
      </c>
      <c r="Z24" s="2">
        <v>0.8269260206840563</v>
      </c>
      <c r="AA24" s="2" t="e">
        <v>#DIV/0!</v>
      </c>
      <c r="AB24" s="1">
        <v>0.232163735324878</v>
      </c>
      <c r="AC24" s="1">
        <v>0.05066228051190221</v>
      </c>
      <c r="AD24" s="16">
        <v>0.12196906495668464</v>
      </c>
    </row>
    <row r="25" spans="1:30" ht="12.75">
      <c r="A25" t="str">
        <f t="shared" si="0"/>
        <v>TrNguWet</v>
      </c>
      <c r="B25" s="17">
        <f t="shared" si="1"/>
        <v>0.10487902897135983</v>
      </c>
      <c r="C25" t="s">
        <v>42</v>
      </c>
      <c r="D25" t="s">
        <v>58</v>
      </c>
      <c r="E25" t="s">
        <v>11</v>
      </c>
      <c r="F25" t="s">
        <v>33</v>
      </c>
      <c r="G25" s="1">
        <v>2.3510568560478733</v>
      </c>
      <c r="H25" s="1">
        <v>0.0608</v>
      </c>
      <c r="I25" s="1">
        <v>0.004543322589047375</v>
      </c>
      <c r="J25" s="1">
        <v>2.2022791435147977</v>
      </c>
      <c r="K25">
        <v>27</v>
      </c>
      <c r="L25" t="s">
        <v>14</v>
      </c>
      <c r="M25" t="s">
        <v>31</v>
      </c>
      <c r="N25" s="2">
        <v>0.7099410482353747</v>
      </c>
      <c r="O25" s="2">
        <v>0.00738825488036321</v>
      </c>
      <c r="P25" s="2">
        <v>0.007465951974010232</v>
      </c>
      <c r="R25" s="2"/>
      <c r="S25" s="7"/>
      <c r="T25" s="7"/>
      <c r="V25" s="7">
        <v>224.4175702807765</v>
      </c>
      <c r="W25" s="7">
        <v>223.4175702807765</v>
      </c>
      <c r="X25" s="7">
        <v>159.3232450875703</v>
      </c>
      <c r="Y25" s="7">
        <v>158.3232450875703</v>
      </c>
      <c r="Z25" s="2">
        <v>0.7086427664959389</v>
      </c>
      <c r="AA25" s="2" t="e">
        <v>#DIV/0!</v>
      </c>
      <c r="AB25" s="1">
        <v>0.24657656011875906</v>
      </c>
      <c r="AC25" s="1">
        <v>0.04745368112013916</v>
      </c>
      <c r="AD25" s="16">
        <v>0.10487902897135983</v>
      </c>
    </row>
    <row r="26" spans="1:13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</sheetData>
  <autoFilter ref="A11:IV11"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2"/>
  <sheetViews>
    <sheetView zoomScale="75" zoomScaleNormal="75" workbookViewId="0" topLeftCell="A8">
      <selection activeCell="A12" sqref="A12:B12"/>
    </sheetView>
  </sheetViews>
  <sheetFormatPr defaultColWidth="9.140625" defaultRowHeight="12.75"/>
  <cols>
    <col min="1" max="1" width="22.140625" style="0" customWidth="1"/>
    <col min="3" max="3" width="18.140625" style="0" customWidth="1"/>
    <col min="4" max="5" width="9.28125" style="0" customWidth="1"/>
    <col min="6" max="6" width="9.57421875" style="0" customWidth="1"/>
    <col min="13" max="13" width="14.140625" style="0" customWidth="1"/>
  </cols>
  <sheetData>
    <row r="1" ht="15.75">
      <c r="A1" s="18" t="s">
        <v>105</v>
      </c>
    </row>
    <row r="2" s="19" customFormat="1" ht="15">
      <c r="A2" s="19" t="s">
        <v>108</v>
      </c>
    </row>
    <row r="3" s="19" customFormat="1" ht="15">
      <c r="A3" s="19" t="s">
        <v>109</v>
      </c>
    </row>
    <row r="4" ht="12.75">
      <c r="A4" s="3"/>
    </row>
    <row r="5" ht="12.75">
      <c r="A5" s="8" t="s">
        <v>110</v>
      </c>
    </row>
    <row r="6" ht="12.75">
      <c r="A6" s="8" t="s">
        <v>106</v>
      </c>
    </row>
    <row r="7" spans="1:30" ht="12.75">
      <c r="A7" s="8" t="s">
        <v>107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>
      <c r="A9" s="3" t="s">
        <v>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ht="12.75">
      <c r="A10" s="3"/>
    </row>
    <row r="11" spans="1:30" ht="65.25">
      <c r="A11" s="5" t="s">
        <v>29</v>
      </c>
      <c r="B11" s="5" t="s">
        <v>112</v>
      </c>
      <c r="C11" s="9" t="s">
        <v>15</v>
      </c>
      <c r="D11" s="9" t="s">
        <v>16</v>
      </c>
      <c r="E11" s="9" t="s">
        <v>17</v>
      </c>
      <c r="F11" s="9" t="s">
        <v>18</v>
      </c>
      <c r="G11" s="10" t="s">
        <v>19</v>
      </c>
      <c r="H11" s="10" t="s">
        <v>20</v>
      </c>
      <c r="I11" s="10" t="s">
        <v>21</v>
      </c>
      <c r="J11" s="10" t="s">
        <v>22</v>
      </c>
      <c r="K11" s="9" t="s">
        <v>23</v>
      </c>
      <c r="L11" s="9" t="s">
        <v>24</v>
      </c>
      <c r="M11" s="9" t="s">
        <v>25</v>
      </c>
      <c r="N11" s="11" t="s">
        <v>26</v>
      </c>
      <c r="O11" s="11" t="s">
        <v>27</v>
      </c>
      <c r="P11" s="11" t="s">
        <v>28</v>
      </c>
      <c r="Q11" s="12" t="s">
        <v>69</v>
      </c>
      <c r="R11" s="13" t="s">
        <v>70</v>
      </c>
      <c r="S11" s="14" t="s">
        <v>71</v>
      </c>
      <c r="T11" s="14" t="s">
        <v>72</v>
      </c>
      <c r="U11" s="12" t="s">
        <v>73</v>
      </c>
      <c r="V11" s="15" t="s">
        <v>5</v>
      </c>
      <c r="W11" s="15" t="s">
        <v>6</v>
      </c>
      <c r="X11" s="15" t="s">
        <v>7</v>
      </c>
      <c r="Y11" s="15" t="s">
        <v>8</v>
      </c>
      <c r="Z11" s="9" t="s">
        <v>1</v>
      </c>
      <c r="AA11" s="9" t="s">
        <v>9</v>
      </c>
      <c r="AB11" s="15" t="s">
        <v>2</v>
      </c>
      <c r="AC11" s="15" t="s">
        <v>3</v>
      </c>
      <c r="AD11" s="9" t="s">
        <v>4</v>
      </c>
    </row>
    <row r="12" spans="1:30" ht="12.75">
      <c r="A12" t="str">
        <f aca="true" t="shared" si="0" ref="A12:A31">D12</f>
        <v>TrChanka1</v>
      </c>
      <c r="B12" s="17">
        <f aca="true" t="shared" si="1" ref="B12:B31">AD12</f>
        <v>2.087095977193798</v>
      </c>
      <c r="C12" t="s">
        <v>12</v>
      </c>
      <c r="D12" t="s">
        <v>48</v>
      </c>
      <c r="E12" t="s">
        <v>11</v>
      </c>
      <c r="F12" t="s">
        <v>33</v>
      </c>
      <c r="G12" s="1">
        <v>0.11113445314897774</v>
      </c>
      <c r="H12" s="1">
        <v>0.0538</v>
      </c>
      <c r="I12" s="1">
        <v>0.1627384281601312</v>
      </c>
      <c r="J12" s="1">
        <v>0.03762874945799765</v>
      </c>
      <c r="K12">
        <v>16</v>
      </c>
      <c r="L12" t="s">
        <v>13</v>
      </c>
      <c r="M12" t="s">
        <v>31</v>
      </c>
      <c r="N12" s="2">
        <v>0.8442951535105301</v>
      </c>
      <c r="O12" s="2">
        <v>0.2638571118818611</v>
      </c>
      <c r="P12" s="2">
        <v>0.3838019991867774</v>
      </c>
      <c r="R12" s="2"/>
      <c r="S12" s="7"/>
      <c r="T12" s="7"/>
      <c r="V12" s="7">
        <v>1.2916190838369614</v>
      </c>
      <c r="W12" s="7">
        <v>0.29161908383696145</v>
      </c>
      <c r="X12" s="7">
        <v>1.0905077326652577</v>
      </c>
      <c r="Y12" s="7">
        <v>0.09050773266525769</v>
      </c>
      <c r="Z12" s="2">
        <v>0.3103628592285778</v>
      </c>
      <c r="AA12" s="2" t="e">
        <v>#DIV/0!</v>
      </c>
      <c r="AB12" s="1">
        <v>0.23194827009486405</v>
      </c>
      <c r="AC12" s="1">
        <v>0.05798706752371601</v>
      </c>
      <c r="AD12" s="16">
        <v>2.087095977193798</v>
      </c>
    </row>
    <row r="13" spans="1:30" s="4" customFormat="1" ht="12.75">
      <c r="A13" t="str">
        <f t="shared" si="0"/>
        <v>TrZimbWet</v>
      </c>
      <c r="B13" s="17">
        <f t="shared" si="1"/>
        <v>1.0777883525596497</v>
      </c>
      <c r="C13" t="s">
        <v>12</v>
      </c>
      <c r="D13" t="s">
        <v>84</v>
      </c>
      <c r="E13" t="s">
        <v>11</v>
      </c>
      <c r="F13" t="s">
        <v>77</v>
      </c>
      <c r="G13" s="1">
        <v>0.1784708845293146</v>
      </c>
      <c r="H13" s="1">
        <v>0.037</v>
      </c>
      <c r="I13" s="1">
        <v>0.11205961376001881</v>
      </c>
      <c r="J13" s="1">
        <v>0.28094557151928257</v>
      </c>
      <c r="K13">
        <v>24</v>
      </c>
      <c r="L13" t="s">
        <v>13</v>
      </c>
      <c r="M13" t="s">
        <v>31</v>
      </c>
      <c r="N13" s="2">
        <v>1.26611946913178</v>
      </c>
      <c r="O13" s="2">
        <v>0.2879478156083918</v>
      </c>
      <c r="P13" s="2">
        <v>0.37271202260108804</v>
      </c>
      <c r="Q13">
        <v>42</v>
      </c>
      <c r="R13" s="2">
        <v>2.0180823412374593</v>
      </c>
      <c r="S13" s="7">
        <v>0.8333333333333334</v>
      </c>
      <c r="T13" s="7">
        <v>1.375</v>
      </c>
      <c r="U13">
        <v>5</v>
      </c>
      <c r="V13" s="7">
        <v>1.5082414933611537</v>
      </c>
      <c r="W13" s="7">
        <v>0.5082414933611537</v>
      </c>
      <c r="X13" s="7">
        <v>1.909613918896947</v>
      </c>
      <c r="Y13" s="7">
        <v>0.909613918896947</v>
      </c>
      <c r="Z13" s="2">
        <v>1.7897277785829664</v>
      </c>
      <c r="AA13" s="2">
        <v>1.65</v>
      </c>
      <c r="AB13" s="1">
        <v>0.19235384061671346</v>
      </c>
      <c r="AC13" s="1">
        <v>0.03926406329796583</v>
      </c>
      <c r="AD13" s="16">
        <v>1.0777883525596497</v>
      </c>
    </row>
    <row r="14" spans="1:30" s="4" customFormat="1" ht="12.75">
      <c r="A14" t="str">
        <f t="shared" si="0"/>
        <v>TrMaliDryA</v>
      </c>
      <c r="B14" s="17">
        <f t="shared" si="1"/>
        <v>0.5061290891417907</v>
      </c>
      <c r="C14" t="s">
        <v>12</v>
      </c>
      <c r="D14" t="s">
        <v>93</v>
      </c>
      <c r="E14" t="s">
        <v>11</v>
      </c>
      <c r="F14" t="s">
        <v>65</v>
      </c>
      <c r="G14" s="1">
        <v>0.3589183572789238</v>
      </c>
      <c r="H14" s="1">
        <v>0.033</v>
      </c>
      <c r="I14" s="1">
        <v>0.12961368518046107</v>
      </c>
      <c r="J14" s="1">
        <v>0.11288624837399294</v>
      </c>
      <c r="K14">
        <v>16</v>
      </c>
      <c r="L14" t="s">
        <v>14</v>
      </c>
      <c r="M14" t="s">
        <v>31</v>
      </c>
      <c r="N14" s="2">
        <v>0.5675026464086027</v>
      </c>
      <c r="O14" s="2">
        <v>0.14643273793639844</v>
      </c>
      <c r="P14" s="2">
        <v>0.19735669689929702</v>
      </c>
      <c r="Q14">
        <v>42</v>
      </c>
      <c r="R14" s="2">
        <v>2.0180823412374593</v>
      </c>
      <c r="S14" s="7">
        <v>1.875</v>
      </c>
      <c r="T14" s="7">
        <v>0.5</v>
      </c>
      <c r="U14">
        <v>3</v>
      </c>
      <c r="V14" s="7">
        <v>2.2851691756117085</v>
      </c>
      <c r="W14" s="7">
        <v>1.2851691756117085</v>
      </c>
      <c r="X14" s="7">
        <v>1.2968395546510096</v>
      </c>
      <c r="Y14" s="7">
        <v>0.29683955465100964</v>
      </c>
      <c r="Z14" s="2">
        <v>0.23097313589840918</v>
      </c>
      <c r="AA14" s="2">
        <v>0.26666666666666666</v>
      </c>
      <c r="AB14" s="1">
        <v>0.1816590212458495</v>
      </c>
      <c r="AC14" s="1">
        <v>0.04541475531146238</v>
      </c>
      <c r="AD14" s="16">
        <v>0.5061290891417907</v>
      </c>
    </row>
    <row r="15" spans="1:30" ht="12.75">
      <c r="A15" t="str">
        <f t="shared" si="0"/>
        <v>TrDidesa</v>
      </c>
      <c r="B15" s="17">
        <f t="shared" si="1"/>
        <v>0.5154475280910681</v>
      </c>
      <c r="C15" t="s">
        <v>12</v>
      </c>
      <c r="D15" t="s">
        <v>53</v>
      </c>
      <c r="E15" t="s">
        <v>11</v>
      </c>
      <c r="F15" t="s">
        <v>57</v>
      </c>
      <c r="G15" s="1">
        <v>0.380172895868525</v>
      </c>
      <c r="H15" s="1">
        <v>0.0384</v>
      </c>
      <c r="I15" s="1">
        <v>0.10664662113413213</v>
      </c>
      <c r="J15" s="1">
        <v>0.271413127628566</v>
      </c>
      <c r="K15">
        <v>27</v>
      </c>
      <c r="L15" t="s">
        <v>14</v>
      </c>
      <c r="M15" t="s">
        <v>31</v>
      </c>
      <c r="N15" s="2">
        <v>0.7784670441777968</v>
      </c>
      <c r="O15" s="2">
        <v>0.1695002519426354</v>
      </c>
      <c r="P15" s="2">
        <v>0.2166790731443049</v>
      </c>
      <c r="R15" s="2"/>
      <c r="S15" s="7"/>
      <c r="T15" s="7"/>
      <c r="V15" s="7">
        <v>2.3997881023948655</v>
      </c>
      <c r="W15" s="7">
        <v>1.3997881023948655</v>
      </c>
      <c r="X15" s="7">
        <v>1.8681559507243748</v>
      </c>
      <c r="Y15" s="7">
        <v>0.8681559507243748</v>
      </c>
      <c r="Z15" s="2">
        <v>0.6202052648104857</v>
      </c>
      <c r="AA15" s="2" t="e">
        <v>#DIV/0!</v>
      </c>
      <c r="AB15" s="1">
        <v>0.19595917942265423</v>
      </c>
      <c r="AC15" s="1">
        <v>0.03771236166328253</v>
      </c>
      <c r="AD15" s="16">
        <v>0.5154475280910681</v>
      </c>
    </row>
    <row r="16" spans="1:30" s="4" customFormat="1" ht="12.75">
      <c r="A16" t="str">
        <f t="shared" si="0"/>
        <v>TrShimba</v>
      </c>
      <c r="B16" s="17">
        <f t="shared" si="1"/>
        <v>0.5627328835764194</v>
      </c>
      <c r="C16" t="s">
        <v>12</v>
      </c>
      <c r="D16" t="s">
        <v>82</v>
      </c>
      <c r="E16" t="s">
        <v>11</v>
      </c>
      <c r="F16" t="s">
        <v>33</v>
      </c>
      <c r="G16" s="1">
        <v>0.38933040772321253</v>
      </c>
      <c r="H16" s="1">
        <v>0.048</v>
      </c>
      <c r="I16" s="1">
        <v>0.15371618413699198</v>
      </c>
      <c r="J16" s="1">
        <v>0.3862219869478243</v>
      </c>
      <c r="K16">
        <v>16</v>
      </c>
      <c r="L16" t="s">
        <v>13</v>
      </c>
      <c r="M16" t="s">
        <v>31</v>
      </c>
      <c r="N16" s="2">
        <v>0.9928681498699027</v>
      </c>
      <c r="O16" s="2">
        <v>0.295960237883235</v>
      </c>
      <c r="P16" s="2">
        <v>0.4216475215276442</v>
      </c>
      <c r="Q16">
        <v>98</v>
      </c>
      <c r="R16" s="2">
        <v>1.9844674040170753</v>
      </c>
      <c r="S16" s="7">
        <v>4.5</v>
      </c>
      <c r="T16" s="7">
        <v>2.4375</v>
      </c>
      <c r="U16">
        <v>13</v>
      </c>
      <c r="V16" s="7">
        <v>2.4509271782609825</v>
      </c>
      <c r="W16" s="7">
        <v>1.4509271782609825</v>
      </c>
      <c r="X16" s="7">
        <v>2.4334475329458427</v>
      </c>
      <c r="Y16" s="7">
        <v>1.4334475329458427</v>
      </c>
      <c r="Z16" s="2">
        <v>0.9879527755927143</v>
      </c>
      <c r="AA16" s="2">
        <v>0.5416666666666666</v>
      </c>
      <c r="AB16" s="1">
        <v>0.21908902300206645</v>
      </c>
      <c r="AC16" s="1">
        <v>0.05477225575051661</v>
      </c>
      <c r="AD16" s="16">
        <v>0.5627328835764194</v>
      </c>
    </row>
    <row r="17" spans="1:30" s="4" customFormat="1" ht="12.75">
      <c r="A17" t="str">
        <f t="shared" si="0"/>
        <v>TrUganda</v>
      </c>
      <c r="B17" s="17">
        <f t="shared" si="1"/>
        <v>0.6910621728627258</v>
      </c>
      <c r="C17" t="s">
        <v>12</v>
      </c>
      <c r="D17" t="s">
        <v>74</v>
      </c>
      <c r="E17" t="s">
        <v>11</v>
      </c>
      <c r="F17" t="s">
        <v>65</v>
      </c>
      <c r="G17" s="1">
        <v>0.4193942980892412</v>
      </c>
      <c r="H17" s="1">
        <v>0.084</v>
      </c>
      <c r="I17" s="1">
        <v>0.1576808256319881</v>
      </c>
      <c r="J17" s="1">
        <v>0.33356913939231553</v>
      </c>
      <c r="K17">
        <v>27</v>
      </c>
      <c r="L17" t="s">
        <v>13</v>
      </c>
      <c r="M17" t="s">
        <v>31</v>
      </c>
      <c r="N17" s="2">
        <v>0.8206818736677118</v>
      </c>
      <c r="O17" s="2">
        <v>0.24986866302874455</v>
      </c>
      <c r="P17" s="2">
        <v>0.3592465603865921</v>
      </c>
      <c r="Q17">
        <v>62</v>
      </c>
      <c r="R17" s="2">
        <v>1.9989693100797012</v>
      </c>
      <c r="S17" s="7">
        <v>3.4814814814814814</v>
      </c>
      <c r="T17" s="7">
        <v>2.5925925925925926</v>
      </c>
      <c r="U17">
        <v>28</v>
      </c>
      <c r="V17" s="7">
        <v>2.6266021661528325</v>
      </c>
      <c r="W17" s="7">
        <v>1.6266021661528325</v>
      </c>
      <c r="X17" s="7">
        <v>2.155604787097977</v>
      </c>
      <c r="Y17" s="7">
        <v>1.1556047870979769</v>
      </c>
      <c r="Z17" s="2">
        <v>0.7104409493263877</v>
      </c>
      <c r="AA17" s="2">
        <v>0.7446808510638298</v>
      </c>
      <c r="AB17" s="1">
        <v>0.28982753492378877</v>
      </c>
      <c r="AC17" s="1">
        <v>0.0557773351022717</v>
      </c>
      <c r="AD17" s="16">
        <v>0.6910621728627258</v>
      </c>
    </row>
    <row r="18" spans="1:30" ht="12.75">
      <c r="A18" t="str">
        <f t="shared" si="0"/>
        <v>TrMinchDry</v>
      </c>
      <c r="B18" s="17">
        <f t="shared" si="1"/>
        <v>0.4849221512193599</v>
      </c>
      <c r="C18" t="s">
        <v>12</v>
      </c>
      <c r="D18" t="s">
        <v>55</v>
      </c>
      <c r="E18" t="s">
        <v>11</v>
      </c>
      <c r="F18" t="s">
        <v>56</v>
      </c>
      <c r="G18" s="1">
        <v>0.46204027689947225</v>
      </c>
      <c r="H18" s="1">
        <v>0.0502</v>
      </c>
      <c r="I18" s="1">
        <v>0.14862707928514016</v>
      </c>
      <c r="J18" s="1">
        <v>0.3833920115865573</v>
      </c>
      <c r="K18">
        <v>18</v>
      </c>
      <c r="L18" t="s">
        <v>13</v>
      </c>
      <c r="M18" t="s">
        <v>31</v>
      </c>
      <c r="N18" s="2">
        <v>0.8343566557114768</v>
      </c>
      <c r="O18" s="2">
        <v>0.2418071292351096</v>
      </c>
      <c r="P18" s="2">
        <v>0.3404835860312605</v>
      </c>
      <c r="R18" s="2"/>
      <c r="S18" s="7"/>
      <c r="T18" s="7"/>
      <c r="V18" s="7">
        <v>2.8976123026693936</v>
      </c>
      <c r="W18" s="7">
        <v>1.8976123026693936</v>
      </c>
      <c r="X18" s="7">
        <v>2.4176421104036665</v>
      </c>
      <c r="Y18" s="7">
        <v>1.4176421104036665</v>
      </c>
      <c r="Z18" s="2">
        <v>0.7470662518415656</v>
      </c>
      <c r="AA18" s="2" t="e">
        <v>#DIV/0!</v>
      </c>
      <c r="AB18" s="1">
        <v>0.2240535650240808</v>
      </c>
      <c r="AC18" s="1">
        <v>0.05280993172584954</v>
      </c>
      <c r="AD18" s="16">
        <v>0.4849221512193599</v>
      </c>
    </row>
    <row r="19" spans="1:30" s="4" customFormat="1" ht="12.75">
      <c r="A19" t="str">
        <f t="shared" si="0"/>
        <v>TrTPRI</v>
      </c>
      <c r="B19" s="17">
        <f t="shared" si="1"/>
        <v>0.4944502291225444</v>
      </c>
      <c r="C19" t="s">
        <v>12</v>
      </c>
      <c r="D19" t="s">
        <v>67</v>
      </c>
      <c r="E19" t="s">
        <v>11</v>
      </c>
      <c r="F19" t="s">
        <v>68</v>
      </c>
      <c r="G19" s="1">
        <v>0.5027726619406806</v>
      </c>
      <c r="H19" s="1">
        <v>0.0618</v>
      </c>
      <c r="I19" s="1">
        <v>0.1352488184663073</v>
      </c>
      <c r="J19" s="1">
        <v>0.4131973597652347</v>
      </c>
      <c r="K19">
        <v>27</v>
      </c>
      <c r="L19" t="s">
        <v>13</v>
      </c>
      <c r="M19" t="s">
        <v>31</v>
      </c>
      <c r="N19" s="2">
        <v>0.8136257742458914</v>
      </c>
      <c r="O19" s="2">
        <v>0.21772235228388692</v>
      </c>
      <c r="P19" s="2">
        <v>0.2972705155214044</v>
      </c>
      <c r="Q19">
        <v>62</v>
      </c>
      <c r="R19" s="2">
        <v>1.9989693100797012</v>
      </c>
      <c r="S19" s="7">
        <v>3.4444444444444446</v>
      </c>
      <c r="T19" s="7">
        <v>2.185185185185185</v>
      </c>
      <c r="U19">
        <v>7</v>
      </c>
      <c r="V19" s="7">
        <v>3.1825311412334965</v>
      </c>
      <c r="W19" s="7">
        <v>2.1825311412334965</v>
      </c>
      <c r="X19" s="7">
        <v>2.589389363847764</v>
      </c>
      <c r="Y19" s="7">
        <v>1.589389363847764</v>
      </c>
      <c r="Z19" s="2">
        <v>0.7282321584421895</v>
      </c>
      <c r="AA19" s="2">
        <v>0.6344086021505376</v>
      </c>
      <c r="AB19" s="1">
        <v>0.24859605789312106</v>
      </c>
      <c r="AC19" s="1">
        <v>0.04784233364802441</v>
      </c>
      <c r="AD19" s="16">
        <v>0.4944502291225444</v>
      </c>
    </row>
    <row r="20" spans="1:30" s="4" customFormat="1" ht="12.75">
      <c r="A20" t="str">
        <f t="shared" si="0"/>
        <v>TrJapan</v>
      </c>
      <c r="B20" s="17">
        <f t="shared" si="1"/>
        <v>0.6225226177731931</v>
      </c>
      <c r="C20" t="s">
        <v>12</v>
      </c>
      <c r="D20" t="s">
        <v>45</v>
      </c>
      <c r="E20" t="s">
        <v>11</v>
      </c>
      <c r="F20" t="s">
        <v>30</v>
      </c>
      <c r="G20" s="1">
        <v>0.5155413177847822</v>
      </c>
      <c r="H20" s="1">
        <v>0.103</v>
      </c>
      <c r="I20" s="1">
        <v>0.17460547383807942</v>
      </c>
      <c r="J20" s="1">
        <v>0.5621396025134193</v>
      </c>
      <c r="K20">
        <v>27</v>
      </c>
      <c r="L20" t="s">
        <v>13</v>
      </c>
      <c r="M20" t="s">
        <v>31</v>
      </c>
      <c r="N20" s="2">
        <v>1.1132643059729161</v>
      </c>
      <c r="O20" s="2">
        <v>0.36854465991260654</v>
      </c>
      <c r="P20" s="2">
        <v>0.55092895320826</v>
      </c>
      <c r="Q20"/>
      <c r="R20" s="2"/>
      <c r="S20" s="7"/>
      <c r="T20" s="7"/>
      <c r="U20"/>
      <c r="V20" s="7">
        <v>3.2774895660888945</v>
      </c>
      <c r="W20" s="7">
        <v>2.2774895660888945</v>
      </c>
      <c r="X20" s="7">
        <v>3.6487121471254267</v>
      </c>
      <c r="Y20" s="7">
        <v>2.6487121471254267</v>
      </c>
      <c r="Z20" s="2">
        <v>1.162996391537384</v>
      </c>
      <c r="AA20" s="2" t="e">
        <v>#DIV/0!</v>
      </c>
      <c r="AB20" s="1">
        <v>0.3209361307176242</v>
      </c>
      <c r="AC20" s="1">
        <v>0.061764187154165755</v>
      </c>
      <c r="AD20" s="16">
        <v>0.6225226177731931</v>
      </c>
    </row>
    <row r="21" spans="1:30" s="4" customFormat="1" ht="12.75">
      <c r="A21" t="str">
        <f t="shared" si="0"/>
        <v>TrZambDry</v>
      </c>
      <c r="B21" s="17">
        <f t="shared" si="1"/>
        <v>0.2885631069748039</v>
      </c>
      <c r="C21" t="s">
        <v>12</v>
      </c>
      <c r="D21" t="s">
        <v>81</v>
      </c>
      <c r="E21" t="s">
        <v>11</v>
      </c>
      <c r="F21" t="s">
        <v>80</v>
      </c>
      <c r="G21" s="1">
        <v>0.7269181838007649</v>
      </c>
      <c r="H21" s="1">
        <v>0.044</v>
      </c>
      <c r="I21" s="1">
        <v>0.1141210031359446</v>
      </c>
      <c r="J21" s="1">
        <v>0.6971489253858395</v>
      </c>
      <c r="K21">
        <v>27</v>
      </c>
      <c r="L21" t="s">
        <v>13</v>
      </c>
      <c r="M21" t="s">
        <v>31</v>
      </c>
      <c r="N21" s="2">
        <v>0.9337502725424437</v>
      </c>
      <c r="O21" s="2">
        <v>0.2157745845730391</v>
      </c>
      <c r="P21" s="2">
        <v>0.28062172651366113</v>
      </c>
      <c r="Q21">
        <v>62</v>
      </c>
      <c r="R21" s="2">
        <v>1.9989693100797012</v>
      </c>
      <c r="S21" s="7">
        <v>8.333333333333334</v>
      </c>
      <c r="T21" s="7">
        <v>6.814814814814815</v>
      </c>
      <c r="U21">
        <v>32</v>
      </c>
      <c r="V21" s="7">
        <v>5.332344306511293</v>
      </c>
      <c r="W21" s="7">
        <v>4.332344306511293</v>
      </c>
      <c r="X21" s="7">
        <v>4.9790779494950685</v>
      </c>
      <c r="Y21" s="7">
        <v>3.9790779494950685</v>
      </c>
      <c r="Z21" s="2">
        <v>0.9184583837241923</v>
      </c>
      <c r="AA21" s="2">
        <v>0.8177777777777777</v>
      </c>
      <c r="AB21" s="1">
        <v>0.20976176963403032</v>
      </c>
      <c r="AC21" s="1">
        <v>0.040368671387966557</v>
      </c>
      <c r="AD21" s="16">
        <v>0.2885631069748039</v>
      </c>
    </row>
    <row r="22" spans="1:30" s="4" customFormat="1" ht="12.75">
      <c r="A22" t="str">
        <f t="shared" si="0"/>
        <v>TrMaliWet</v>
      </c>
      <c r="B22" s="17">
        <f t="shared" si="1"/>
        <v>0.2989161166993412</v>
      </c>
      <c r="C22" t="s">
        <v>12</v>
      </c>
      <c r="D22" t="s">
        <v>92</v>
      </c>
      <c r="E22" t="s">
        <v>11</v>
      </c>
      <c r="F22" t="s">
        <v>65</v>
      </c>
      <c r="G22" s="1">
        <v>0.8463317923667777</v>
      </c>
      <c r="H22" s="1">
        <v>0.064</v>
      </c>
      <c r="I22" s="1">
        <v>0.18050277196795544</v>
      </c>
      <c r="J22" s="1">
        <v>0.9383651330273767</v>
      </c>
      <c r="K22">
        <v>16</v>
      </c>
      <c r="L22" t="s">
        <v>13</v>
      </c>
      <c r="M22" t="s">
        <v>31</v>
      </c>
      <c r="N22" s="2">
        <v>1.2360423204103612</v>
      </c>
      <c r="O22" s="2">
        <v>0.4203421205951412</v>
      </c>
      <c r="P22" s="2">
        <v>0.6369504999806617</v>
      </c>
      <c r="Q22">
        <v>42</v>
      </c>
      <c r="R22" s="2">
        <v>2.0180823412374593</v>
      </c>
      <c r="S22" s="7">
        <v>7.75</v>
      </c>
      <c r="T22" s="7">
        <v>9.75</v>
      </c>
      <c r="U22">
        <v>35</v>
      </c>
      <c r="V22" s="7">
        <v>7.01991401109319</v>
      </c>
      <c r="W22" s="7">
        <v>6.01991401109319</v>
      </c>
      <c r="X22" s="7">
        <v>8.676910803352833</v>
      </c>
      <c r="Y22" s="7">
        <v>7.676910803352833</v>
      </c>
      <c r="Z22" s="2">
        <v>1.2752525682603129</v>
      </c>
      <c r="AA22" s="2">
        <v>1.2580645161290323</v>
      </c>
      <c r="AB22" s="1">
        <v>0.25298221281347033</v>
      </c>
      <c r="AC22" s="1">
        <v>0.06324555320336758</v>
      </c>
      <c r="AD22" s="16">
        <v>0.2989161166993412</v>
      </c>
    </row>
    <row r="23" spans="1:30" ht="12.75">
      <c r="A23" t="str">
        <f t="shared" si="0"/>
        <v>TrDenmark</v>
      </c>
      <c r="B23" s="17">
        <f t="shared" si="1"/>
        <v>0.21668534980925355</v>
      </c>
      <c r="C23" t="s">
        <v>12</v>
      </c>
      <c r="D23" t="s">
        <v>46</v>
      </c>
      <c r="E23" t="s">
        <v>11</v>
      </c>
      <c r="F23" t="s">
        <v>47</v>
      </c>
      <c r="G23" s="1">
        <v>1.2383308679436889</v>
      </c>
      <c r="H23" s="1">
        <v>0.072</v>
      </c>
      <c r="I23" s="1">
        <v>0.14598407771882552</v>
      </c>
      <c r="J23" s="1">
        <v>1.0090170833486012</v>
      </c>
      <c r="K23">
        <v>27</v>
      </c>
      <c r="L23" t="s">
        <v>14</v>
      </c>
      <c r="M23" t="s">
        <v>31</v>
      </c>
      <c r="N23" s="2">
        <v>0.5897748046208712</v>
      </c>
      <c r="O23" s="2">
        <v>0.16836742398154586</v>
      </c>
      <c r="P23" s="2">
        <v>0.23563627298740575</v>
      </c>
      <c r="R23" s="2"/>
      <c r="S23" s="7"/>
      <c r="T23" s="7"/>
      <c r="V23" s="7">
        <v>17.311347247028905</v>
      </c>
      <c r="W23" s="7">
        <v>16.311347247028905</v>
      </c>
      <c r="X23" s="7">
        <v>10.20979644034053</v>
      </c>
      <c r="Y23" s="7">
        <v>9.20979644034053</v>
      </c>
      <c r="Z23" s="2">
        <v>0.5646251226745286</v>
      </c>
      <c r="AA23" s="2" t="e">
        <v>#DIV/0!</v>
      </c>
      <c r="AB23" s="1">
        <v>0.2683281572999748</v>
      </c>
      <c r="AC23" s="1">
        <v>0.051639777949432225</v>
      </c>
      <c r="AD23" s="16">
        <v>0.21668534980925355</v>
      </c>
    </row>
    <row r="24" spans="1:30" s="4" customFormat="1" ht="12.75">
      <c r="A24" t="str">
        <f t="shared" si="0"/>
        <v>TrNguWet</v>
      </c>
      <c r="B24" s="17">
        <f t="shared" si="1"/>
        <v>0.19827613836320074</v>
      </c>
      <c r="C24" t="s">
        <v>12</v>
      </c>
      <c r="D24" t="s">
        <v>58</v>
      </c>
      <c r="E24" t="s">
        <v>11</v>
      </c>
      <c r="F24" t="s">
        <v>33</v>
      </c>
      <c r="G24" s="1">
        <v>1.3015674006044466</v>
      </c>
      <c r="H24" s="1">
        <v>0.0666</v>
      </c>
      <c r="I24" s="1">
        <v>0.14040299009052437</v>
      </c>
      <c r="J24" s="1">
        <v>1.2205227941980934</v>
      </c>
      <c r="K24">
        <v>27</v>
      </c>
      <c r="L24" t="s">
        <v>13</v>
      </c>
      <c r="M24" t="s">
        <v>31</v>
      </c>
      <c r="N24" s="2">
        <v>0.8297655378806963</v>
      </c>
      <c r="O24" s="2">
        <v>0.22921106832559934</v>
      </c>
      <c r="P24" s="2">
        <v>0.31669308120926587</v>
      </c>
      <c r="Q24"/>
      <c r="R24" s="2"/>
      <c r="S24" s="7"/>
      <c r="T24" s="7"/>
      <c r="U24"/>
      <c r="V24" s="7">
        <v>20.024763730511665</v>
      </c>
      <c r="W24" s="7">
        <v>19.024763730511665</v>
      </c>
      <c r="X24" s="7">
        <v>16.615858847781872</v>
      </c>
      <c r="Y24" s="7">
        <v>15.615858847781872</v>
      </c>
      <c r="Z24" s="2">
        <v>0.8208174918218493</v>
      </c>
      <c r="AA24" s="2" t="e">
        <v>#DIV/0!</v>
      </c>
      <c r="AB24" s="1">
        <v>0.2580697580112788</v>
      </c>
      <c r="AC24" s="1">
        <v>0.0496655480858378</v>
      </c>
      <c r="AD24" s="16">
        <v>0.19827613836320074</v>
      </c>
    </row>
    <row r="25" spans="1:30" s="4" customFormat="1" ht="12.75">
      <c r="A25" t="str">
        <f t="shared" si="0"/>
        <v>TrZambWet</v>
      </c>
      <c r="B25" s="17">
        <f t="shared" si="1"/>
        <v>0.11355922258654634</v>
      </c>
      <c r="C25" t="s">
        <v>12</v>
      </c>
      <c r="D25" t="s">
        <v>79</v>
      </c>
      <c r="E25" t="s">
        <v>11</v>
      </c>
      <c r="F25" t="s">
        <v>80</v>
      </c>
      <c r="G25" s="1">
        <v>1.306137593790516</v>
      </c>
      <c r="H25" s="1">
        <v>0.022</v>
      </c>
      <c r="I25" s="1">
        <v>0.08069573519323768</v>
      </c>
      <c r="J25" s="1">
        <v>1.2414876720052674</v>
      </c>
      <c r="K25">
        <v>27</v>
      </c>
      <c r="L25" t="s">
        <v>13</v>
      </c>
      <c r="M25" t="s">
        <v>31</v>
      </c>
      <c r="N25" s="2">
        <v>0.861688066029215</v>
      </c>
      <c r="O25" s="2">
        <v>0.1461144108896033</v>
      </c>
      <c r="P25" s="2">
        <v>0.17594980367729662</v>
      </c>
      <c r="Q25">
        <v>62</v>
      </c>
      <c r="R25" s="2">
        <v>1.9989693100797012</v>
      </c>
      <c r="S25" s="7">
        <v>26.51851851851852</v>
      </c>
      <c r="T25" s="7">
        <v>22.296296296296298</v>
      </c>
      <c r="U25">
        <v>48</v>
      </c>
      <c r="V25" s="7">
        <v>20.236602160106145</v>
      </c>
      <c r="W25" s="7">
        <v>19.236602160106145</v>
      </c>
      <c r="X25" s="7">
        <v>17.437638578344497</v>
      </c>
      <c r="Y25" s="7">
        <v>16.437638578344497</v>
      </c>
      <c r="Z25" s="2">
        <v>0.8544980262904078</v>
      </c>
      <c r="AA25" s="2">
        <v>0.840782122905028</v>
      </c>
      <c r="AB25" s="1">
        <v>0.14832396974191325</v>
      </c>
      <c r="AC25" s="1">
        <v>0.02854496128592251</v>
      </c>
      <c r="AD25" s="16">
        <v>0.11355922258654634</v>
      </c>
    </row>
    <row r="26" spans="1:30" s="4" customFormat="1" ht="12.75">
      <c r="A26" t="str">
        <f t="shared" si="0"/>
        <v>TrKib</v>
      </c>
      <c r="B26" s="17">
        <f t="shared" si="1"/>
        <v>0.1977292956821216</v>
      </c>
      <c r="C26" t="s">
        <v>12</v>
      </c>
      <c r="D26" t="s">
        <v>61</v>
      </c>
      <c r="E26" t="s">
        <v>11</v>
      </c>
      <c r="F26" t="s">
        <v>62</v>
      </c>
      <c r="G26" s="1">
        <v>1.3061465197251039</v>
      </c>
      <c r="H26" s="1">
        <v>0.0667</v>
      </c>
      <c r="I26" s="1">
        <v>0.14050835820298363</v>
      </c>
      <c r="J26" s="1">
        <v>1.133329939527061</v>
      </c>
      <c r="K26">
        <v>27</v>
      </c>
      <c r="L26" t="s">
        <v>14</v>
      </c>
      <c r="M26" t="s">
        <v>31</v>
      </c>
      <c r="N26" s="2">
        <v>0.6717124838775309</v>
      </c>
      <c r="O26" s="2">
        <v>0.1856690711277939</v>
      </c>
      <c r="P26" s="2">
        <v>0.2565948425078247</v>
      </c>
      <c r="Q26"/>
      <c r="R26" s="2"/>
      <c r="S26" s="7"/>
      <c r="T26" s="7"/>
      <c r="U26"/>
      <c r="V26" s="7">
        <v>20.237018081677633</v>
      </c>
      <c r="W26" s="7">
        <v>19.237018081677633</v>
      </c>
      <c r="X26" s="7">
        <v>13.593457681918188</v>
      </c>
      <c r="Y26" s="7">
        <v>12.593457681918188</v>
      </c>
      <c r="Z26" s="2">
        <v>0.6546470782762778</v>
      </c>
      <c r="AA26" s="2" t="e">
        <v>#DIV/0!</v>
      </c>
      <c r="AB26" s="1">
        <v>0.25826343140289915</v>
      </c>
      <c r="AC26" s="1">
        <v>0.04970282054743342</v>
      </c>
      <c r="AD26" s="16">
        <v>0.1977292956821216</v>
      </c>
    </row>
    <row r="27" spans="1:30" s="4" customFormat="1" ht="12.75">
      <c r="A27" t="str">
        <f t="shared" si="0"/>
        <v>TrMinchWet</v>
      </c>
      <c r="B27" s="17">
        <f t="shared" si="1"/>
        <v>0.14318719655147605</v>
      </c>
      <c r="C27" t="s">
        <v>12</v>
      </c>
      <c r="D27" t="s">
        <v>54</v>
      </c>
      <c r="E27" t="s">
        <v>11</v>
      </c>
      <c r="F27" t="s">
        <v>33</v>
      </c>
      <c r="G27" s="1">
        <v>1.321409203065332</v>
      </c>
      <c r="H27" s="1">
        <v>0.0358</v>
      </c>
      <c r="I27" s="1">
        <v>0.10293919213123778</v>
      </c>
      <c r="J27" s="1">
        <v>1.0589296693878634</v>
      </c>
      <c r="K27">
        <v>27</v>
      </c>
      <c r="L27" t="s">
        <v>14</v>
      </c>
      <c r="M27" t="s">
        <v>31</v>
      </c>
      <c r="N27" s="2">
        <v>0.5464122992001568</v>
      </c>
      <c r="O27" s="2">
        <v>0.11530907176609845</v>
      </c>
      <c r="P27" s="2">
        <v>0.14615129512568348</v>
      </c>
      <c r="Q27"/>
      <c r="R27" s="2"/>
      <c r="S27" s="7"/>
      <c r="T27" s="7"/>
      <c r="U27"/>
      <c r="V27" s="7">
        <v>20.96086510560314</v>
      </c>
      <c r="W27" s="7">
        <v>19.96086510560314</v>
      </c>
      <c r="X27" s="7">
        <v>11.453274495576947</v>
      </c>
      <c r="Y27" s="7">
        <v>10.453274495576947</v>
      </c>
      <c r="Z27" s="2">
        <v>0.5236884493870282</v>
      </c>
      <c r="AA27" s="2" t="e">
        <v>#DIV/0!</v>
      </c>
      <c r="AB27" s="1">
        <v>0.189208879284245</v>
      </c>
      <c r="AC27" s="1">
        <v>0.03641326579594209</v>
      </c>
      <c r="AD27" s="16">
        <v>0.14318719655147605</v>
      </c>
    </row>
    <row r="28" spans="1:30" s="4" customFormat="1" ht="12.75">
      <c r="A28" t="str">
        <f t="shared" si="0"/>
        <v>TrNguDry</v>
      </c>
      <c r="B28" s="17">
        <f t="shared" si="1"/>
        <v>0.15472419352377406</v>
      </c>
      <c r="C28" t="s">
        <v>12</v>
      </c>
      <c r="D28" t="s">
        <v>60</v>
      </c>
      <c r="E28" t="s">
        <v>11</v>
      </c>
      <c r="F28" t="s">
        <v>33</v>
      </c>
      <c r="G28" s="1">
        <v>1.452404083837818</v>
      </c>
      <c r="H28" s="1">
        <v>0.0505</v>
      </c>
      <c r="I28" s="1">
        <v>0.137383321718445</v>
      </c>
      <c r="J28" s="1">
        <v>1.3483340102254258</v>
      </c>
      <c r="K28">
        <v>21</v>
      </c>
      <c r="L28" t="s">
        <v>13</v>
      </c>
      <c r="M28" t="s">
        <v>31</v>
      </c>
      <c r="N28" s="2">
        <v>0.7869188097429961</v>
      </c>
      <c r="O28" s="2">
        <v>0.21340140164840604</v>
      </c>
      <c r="P28" s="2">
        <v>0.29280641635720694</v>
      </c>
      <c r="Q28"/>
      <c r="R28" s="2"/>
      <c r="S28" s="7"/>
      <c r="T28" s="7"/>
      <c r="U28"/>
      <c r="V28" s="7">
        <v>28.340276548343375</v>
      </c>
      <c r="W28" s="7">
        <v>27.340276548343375</v>
      </c>
      <c r="X28" s="7">
        <v>22.30149668920971</v>
      </c>
      <c r="Y28" s="7">
        <v>21.30149668920971</v>
      </c>
      <c r="Z28" s="2">
        <v>0.7791251361903443</v>
      </c>
      <c r="AA28" s="2" t="e">
        <v>#DIV/0!</v>
      </c>
      <c r="AB28" s="1">
        <v>0.22472205054244232</v>
      </c>
      <c r="AC28" s="1">
        <v>0.04903837175887781</v>
      </c>
      <c r="AD28" s="16">
        <v>0.15472419352377406</v>
      </c>
    </row>
    <row r="29" spans="1:30" ht="12.75">
      <c r="A29" t="str">
        <f t="shared" si="0"/>
        <v>TrLouisiana</v>
      </c>
      <c r="B29" s="17">
        <f t="shared" si="1"/>
        <v>0.08497492231725615</v>
      </c>
      <c r="C29" t="s">
        <v>12</v>
      </c>
      <c r="D29" t="s">
        <v>43</v>
      </c>
      <c r="E29" t="s">
        <v>11</v>
      </c>
      <c r="F29" t="s">
        <v>44</v>
      </c>
      <c r="G29" s="1">
        <v>1.6559294078475189</v>
      </c>
      <c r="H29" s="1">
        <v>0.0198</v>
      </c>
      <c r="I29" s="1">
        <v>0.07657977451832858</v>
      </c>
      <c r="J29" s="1">
        <v>1.5462839516195899</v>
      </c>
      <c r="K29">
        <v>27</v>
      </c>
      <c r="L29" t="s">
        <v>14</v>
      </c>
      <c r="M29" t="s">
        <v>31</v>
      </c>
      <c r="N29" s="2">
        <v>0.7768810780546551</v>
      </c>
      <c r="O29" s="2">
        <v>0.12559053930766084</v>
      </c>
      <c r="P29" s="2">
        <v>0.14980858428945087</v>
      </c>
      <c r="R29" s="2"/>
      <c r="S29" s="7"/>
      <c r="T29" s="7"/>
      <c r="V29" s="7">
        <v>45.28239699036407</v>
      </c>
      <c r="W29" s="7">
        <v>44.28239699036407</v>
      </c>
      <c r="X29" s="7">
        <v>35.1790373907729</v>
      </c>
      <c r="Y29" s="7">
        <v>34.1790373907729</v>
      </c>
      <c r="Z29" s="2">
        <v>0.7718425314286921</v>
      </c>
      <c r="AA29" s="2" t="e">
        <v>#DIV/0!</v>
      </c>
      <c r="AB29" s="1">
        <v>0.1407124727947029</v>
      </c>
      <c r="AC29" s="1">
        <v>0.027080128015453203</v>
      </c>
      <c r="AD29" s="16">
        <v>0.08497492231725615</v>
      </c>
    </row>
    <row r="30" spans="1:30" s="4" customFormat="1" ht="12.75">
      <c r="A30" t="str">
        <f t="shared" si="0"/>
        <v>TrMozam</v>
      </c>
      <c r="B30" s="17">
        <f t="shared" si="1"/>
        <v>0.16097704430881812</v>
      </c>
      <c r="C30" t="s">
        <v>12</v>
      </c>
      <c r="D30" t="s">
        <v>76</v>
      </c>
      <c r="E30" t="s">
        <v>11</v>
      </c>
      <c r="F30" t="s">
        <v>77</v>
      </c>
      <c r="G30" s="1">
        <v>2.0789548724202644</v>
      </c>
      <c r="H30" s="1">
        <v>0.112</v>
      </c>
      <c r="I30" s="1">
        <v>0.35889177666343813</v>
      </c>
      <c r="J30" s="1">
        <v>1.9558334068514887</v>
      </c>
      <c r="K30">
        <v>8</v>
      </c>
      <c r="L30" t="s">
        <v>13</v>
      </c>
      <c r="M30" t="s">
        <v>31</v>
      </c>
      <c r="N30" s="2">
        <v>0.7531448910898797</v>
      </c>
      <c r="O30" s="2">
        <v>0.42354522900973446</v>
      </c>
      <c r="P30" s="2">
        <v>0.9678132658297722</v>
      </c>
      <c r="Q30">
        <v>14</v>
      </c>
      <c r="R30" s="2">
        <v>2.144788595614955</v>
      </c>
      <c r="S30" s="7">
        <v>140.125</v>
      </c>
      <c r="T30" s="7">
        <v>129.125</v>
      </c>
      <c r="U30">
        <v>353</v>
      </c>
      <c r="V30" s="7">
        <v>119.93746695414342</v>
      </c>
      <c r="W30" s="7">
        <v>118.93746695414342</v>
      </c>
      <c r="X30" s="7">
        <v>90.33029048677436</v>
      </c>
      <c r="Y30" s="7">
        <v>89.33029048677436</v>
      </c>
      <c r="Z30" s="2">
        <v>0.7510693877583238</v>
      </c>
      <c r="AA30" s="2">
        <v>0.9214986619090099</v>
      </c>
      <c r="AB30" s="1">
        <v>0.3346640106136302</v>
      </c>
      <c r="AC30" s="1">
        <v>0.11832159566199231</v>
      </c>
      <c r="AD30" s="16">
        <v>0.16097704430881812</v>
      </c>
    </row>
    <row r="31" spans="1:30" s="4" customFormat="1" ht="12.75">
      <c r="A31" t="str">
        <f t="shared" si="0"/>
        <v>TrGambia</v>
      </c>
      <c r="B31" s="17">
        <f t="shared" si="1"/>
        <v>0.0831019964984423</v>
      </c>
      <c r="C31" t="s">
        <v>12</v>
      </c>
      <c r="D31" t="s">
        <v>102</v>
      </c>
      <c r="E31" t="s">
        <v>11</v>
      </c>
      <c r="F31" t="s">
        <v>68</v>
      </c>
      <c r="G31" s="1">
        <v>2.1186996225763406</v>
      </c>
      <c r="H31" s="1">
        <v>0.031</v>
      </c>
      <c r="I31" s="1">
        <v>0.0957900862864629</v>
      </c>
      <c r="J31" s="1">
        <v>1.761680091631392</v>
      </c>
      <c r="K31">
        <v>27</v>
      </c>
      <c r="L31" t="s">
        <v>14</v>
      </c>
      <c r="M31" t="s">
        <v>31</v>
      </c>
      <c r="N31" s="2">
        <v>0.4395218489650253</v>
      </c>
      <c r="O31" s="2">
        <v>0.08699647435150687</v>
      </c>
      <c r="P31" s="2">
        <v>0.10846552904832069</v>
      </c>
      <c r="Q31">
        <v>62</v>
      </c>
      <c r="R31" s="2">
        <v>1.9989714977664996</v>
      </c>
      <c r="S31" s="7">
        <v>148.96296296296296</v>
      </c>
      <c r="T31" s="7">
        <v>65.4074074074074</v>
      </c>
      <c r="U31">
        <v>220</v>
      </c>
      <c r="V31" s="7">
        <v>131.43154785792143</v>
      </c>
      <c r="W31" s="7">
        <v>130.43154785792143</v>
      </c>
      <c r="X31" s="7">
        <v>57.76703692684881</v>
      </c>
      <c r="Y31" s="7">
        <v>56.76703692684881</v>
      </c>
      <c r="Z31" s="2">
        <v>0.43522474323991706</v>
      </c>
      <c r="AA31" s="2">
        <v>0.43908503232222773</v>
      </c>
      <c r="AB31" s="1">
        <v>0.17606816861659008</v>
      </c>
      <c r="AC31" s="1">
        <v>0.033884334848837565</v>
      </c>
      <c r="AD31" s="16">
        <v>0.0831019964984423</v>
      </c>
    </row>
    <row r="32" spans="1:13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</sheetData>
  <autoFilter ref="A11:IV11"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9"/>
  <sheetViews>
    <sheetView zoomScale="75" zoomScaleNormal="75" workbookViewId="0" topLeftCell="C5">
      <selection activeCell="A12" sqref="A12:B12"/>
    </sheetView>
  </sheetViews>
  <sheetFormatPr defaultColWidth="9.140625" defaultRowHeight="12.75"/>
  <cols>
    <col min="1" max="1" width="22.140625" style="0" customWidth="1"/>
    <col min="3" max="3" width="18.140625" style="0" customWidth="1"/>
    <col min="4" max="5" width="9.28125" style="0" customWidth="1"/>
    <col min="6" max="6" width="9.57421875" style="0" customWidth="1"/>
    <col min="13" max="13" width="14.140625" style="0" customWidth="1"/>
  </cols>
  <sheetData>
    <row r="1" ht="15.75">
      <c r="A1" s="18" t="s">
        <v>105</v>
      </c>
    </row>
    <row r="2" s="19" customFormat="1" ht="15">
      <c r="A2" s="19" t="s">
        <v>108</v>
      </c>
    </row>
    <row r="3" s="19" customFormat="1" ht="15">
      <c r="A3" s="19" t="s">
        <v>109</v>
      </c>
    </row>
    <row r="4" ht="12.75">
      <c r="A4" s="3"/>
    </row>
    <row r="5" ht="12.75">
      <c r="A5" s="8" t="s">
        <v>110</v>
      </c>
    </row>
    <row r="6" ht="12.75">
      <c r="A6" s="8" t="s">
        <v>106</v>
      </c>
    </row>
    <row r="7" spans="1:30" ht="12.75">
      <c r="A7" s="8" t="s">
        <v>107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>
      <c r="A9" s="3" t="s">
        <v>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ht="12.75">
      <c r="A10" s="3"/>
    </row>
    <row r="11" spans="1:30" ht="65.25">
      <c r="A11" s="5" t="s">
        <v>29</v>
      </c>
      <c r="B11" s="5" t="s">
        <v>112</v>
      </c>
      <c r="C11" s="9" t="s">
        <v>15</v>
      </c>
      <c r="D11" s="9" t="s">
        <v>16</v>
      </c>
      <c r="E11" s="9" t="s">
        <v>17</v>
      </c>
      <c r="F11" s="9" t="s">
        <v>18</v>
      </c>
      <c r="G11" s="10" t="s">
        <v>19</v>
      </c>
      <c r="H11" s="10" t="s">
        <v>20</v>
      </c>
      <c r="I11" s="10" t="s">
        <v>21</v>
      </c>
      <c r="J11" s="10" t="s">
        <v>22</v>
      </c>
      <c r="K11" s="9" t="s">
        <v>23</v>
      </c>
      <c r="L11" s="9" t="s">
        <v>24</v>
      </c>
      <c r="M11" s="9" t="s">
        <v>25</v>
      </c>
      <c r="N11" s="11" t="s">
        <v>26</v>
      </c>
      <c r="O11" s="11" t="s">
        <v>27</v>
      </c>
      <c r="P11" s="11" t="s">
        <v>28</v>
      </c>
      <c r="Q11" s="12" t="s">
        <v>69</v>
      </c>
      <c r="R11" s="13" t="s">
        <v>70</v>
      </c>
      <c r="S11" s="14" t="s">
        <v>71</v>
      </c>
      <c r="T11" s="14" t="s">
        <v>72</v>
      </c>
      <c r="U11" s="12" t="s">
        <v>73</v>
      </c>
      <c r="V11" s="15" t="s">
        <v>5</v>
      </c>
      <c r="W11" s="15" t="s">
        <v>6</v>
      </c>
      <c r="X11" s="15" t="s">
        <v>7</v>
      </c>
      <c r="Y11" s="15" t="s">
        <v>8</v>
      </c>
      <c r="Z11" s="9" t="s">
        <v>1</v>
      </c>
      <c r="AA11" s="9" t="s">
        <v>9</v>
      </c>
      <c r="AB11" s="15" t="s">
        <v>2</v>
      </c>
      <c r="AC11" s="15" t="s">
        <v>3</v>
      </c>
      <c r="AD11" s="9" t="s">
        <v>4</v>
      </c>
    </row>
    <row r="12" spans="1:30" ht="12.75">
      <c r="A12" t="str">
        <f aca="true" t="shared" si="0" ref="A12:A28">D12</f>
        <v>TrNguDry</v>
      </c>
      <c r="B12" s="17">
        <f aca="true" t="shared" si="1" ref="B12:B28">AD12</f>
        <v>1.1952516128109452</v>
      </c>
      <c r="C12" t="s">
        <v>10</v>
      </c>
      <c r="D12" t="s">
        <v>60</v>
      </c>
      <c r="E12" t="s">
        <v>11</v>
      </c>
      <c r="F12" t="s">
        <v>33</v>
      </c>
      <c r="G12" s="1">
        <v>0.14148932613038598</v>
      </c>
      <c r="H12" s="1">
        <v>0.0286</v>
      </c>
      <c r="I12" s="1">
        <v>0.10338828712322537</v>
      </c>
      <c r="J12" s="1">
        <v>0.08005910654169464</v>
      </c>
      <c r="K12">
        <v>21</v>
      </c>
      <c r="L12" t="s">
        <v>13</v>
      </c>
      <c r="M12" t="s">
        <v>31</v>
      </c>
      <c r="N12" s="2">
        <v>0.868100048353261</v>
      </c>
      <c r="O12" s="2">
        <v>0.18390253210816976</v>
      </c>
      <c r="P12" s="2">
        <v>0.2333329093205907</v>
      </c>
      <c r="R12" s="2"/>
      <c r="S12" s="7"/>
      <c r="T12" s="7"/>
      <c r="V12" s="7">
        <v>1.38512614257796</v>
      </c>
      <c r="W12" s="7">
        <v>0.38512614257795996</v>
      </c>
      <c r="X12" s="7">
        <v>1.202428071347293</v>
      </c>
      <c r="Y12" s="7">
        <v>0.20242807134729301</v>
      </c>
      <c r="Z12" s="2">
        <v>0.5256149842030422</v>
      </c>
      <c r="AA12" s="2" t="e">
        <v>#DIV/0!</v>
      </c>
      <c r="AB12" s="1">
        <v>0.16911534525287764</v>
      </c>
      <c r="AC12" s="1">
        <v>0.036903993847614405</v>
      </c>
      <c r="AD12" s="17">
        <v>1.1952516128109452</v>
      </c>
    </row>
    <row r="13" spans="1:30" s="4" customFormat="1" ht="12.75">
      <c r="A13" t="str">
        <f t="shared" si="0"/>
        <v>TrTPRI</v>
      </c>
      <c r="B13" s="17">
        <f t="shared" si="1"/>
        <v>1.2516495485938661</v>
      </c>
      <c r="C13" t="s">
        <v>10</v>
      </c>
      <c r="D13" t="s">
        <v>67</v>
      </c>
      <c r="E13" t="s">
        <v>11</v>
      </c>
      <c r="F13" t="s">
        <v>68</v>
      </c>
      <c r="G13" s="1">
        <v>0.17631194383048937</v>
      </c>
      <c r="H13" s="1">
        <v>0.0487</v>
      </c>
      <c r="I13" s="1">
        <v>0.12006148836343793</v>
      </c>
      <c r="J13" s="1">
        <v>0.05111893487820763</v>
      </c>
      <c r="K13">
        <v>27</v>
      </c>
      <c r="L13" t="s">
        <v>14</v>
      </c>
      <c r="M13" t="s">
        <v>31</v>
      </c>
      <c r="N13" s="2">
        <v>0.7495610157399965</v>
      </c>
      <c r="O13" s="2">
        <v>0.1810413360427089</v>
      </c>
      <c r="P13" s="2">
        <v>0.23869275344585095</v>
      </c>
      <c r="Q13">
        <v>62</v>
      </c>
      <c r="R13" s="2">
        <v>1.9989693100797012</v>
      </c>
      <c r="S13" s="7">
        <v>0.7777777777777778</v>
      </c>
      <c r="T13" s="7">
        <v>0.18518518518518517</v>
      </c>
      <c r="U13">
        <v>2</v>
      </c>
      <c r="V13" s="7">
        <v>1.5007624119007585</v>
      </c>
      <c r="W13" s="7">
        <v>0.5007624119007585</v>
      </c>
      <c r="X13" s="7">
        <v>1.1249129978487395</v>
      </c>
      <c r="Y13" s="7">
        <v>0.12491299784873955</v>
      </c>
      <c r="Z13" s="2">
        <v>0.24944563505596123</v>
      </c>
      <c r="AA13" s="2">
        <v>0.23809523809523808</v>
      </c>
      <c r="AB13" s="1">
        <v>0.22068076490713912</v>
      </c>
      <c r="AC13" s="1">
        <v>0.04247003300803643</v>
      </c>
      <c r="AD13" s="17">
        <v>1.2516495485938661</v>
      </c>
    </row>
    <row r="14" spans="1:30" ht="12.75">
      <c r="A14" t="str">
        <f t="shared" si="0"/>
        <v>TrUganda</v>
      </c>
      <c r="B14" s="17">
        <f t="shared" si="1"/>
        <v>0.9345039559765702</v>
      </c>
      <c r="C14" t="s">
        <v>10</v>
      </c>
      <c r="D14" t="s">
        <v>74</v>
      </c>
      <c r="E14" t="s">
        <v>11</v>
      </c>
      <c r="F14" t="s">
        <v>65</v>
      </c>
      <c r="G14" s="1">
        <v>0.26211657287458195</v>
      </c>
      <c r="H14" s="1">
        <v>0.06</v>
      </c>
      <c r="I14" s="1">
        <v>0.13326462067198008</v>
      </c>
      <c r="J14" s="1">
        <v>0.13171490743582548</v>
      </c>
      <c r="K14">
        <v>27</v>
      </c>
      <c r="L14" t="s">
        <v>13</v>
      </c>
      <c r="M14" t="s">
        <v>31</v>
      </c>
      <c r="N14" s="2">
        <v>0.7406249435034707</v>
      </c>
      <c r="O14" s="2">
        <v>0.19570373151253317</v>
      </c>
      <c r="P14" s="2">
        <v>0.2659890309010374</v>
      </c>
      <c r="Q14">
        <v>62</v>
      </c>
      <c r="R14" s="2">
        <v>1.9989693100797012</v>
      </c>
      <c r="S14" s="7">
        <v>1.2962962962962963</v>
      </c>
      <c r="T14" s="7">
        <v>0.6296296296296297</v>
      </c>
      <c r="U14">
        <v>4</v>
      </c>
      <c r="V14" s="7">
        <v>1.8285909787695462</v>
      </c>
      <c r="W14" s="7">
        <v>0.8285909787695462</v>
      </c>
      <c r="X14" s="7">
        <v>1.3543000903421514</v>
      </c>
      <c r="Y14" s="7">
        <v>0.3543000903421514</v>
      </c>
      <c r="Z14" s="2">
        <v>0.42759346821309274</v>
      </c>
      <c r="AA14" s="2">
        <v>0.4857142857142857</v>
      </c>
      <c r="AB14" s="1">
        <v>0.2449489742783178</v>
      </c>
      <c r="AC14" s="1">
        <v>0.04714045207910317</v>
      </c>
      <c r="AD14" s="17">
        <v>0.9345039559765702</v>
      </c>
    </row>
    <row r="15" spans="1:30" ht="12.75">
      <c r="A15" t="str">
        <f t="shared" si="0"/>
        <v>TrMbita</v>
      </c>
      <c r="B15" s="17">
        <f t="shared" si="1"/>
        <v>0.689714444531023</v>
      </c>
      <c r="C15" t="s">
        <v>10</v>
      </c>
      <c r="D15" t="s">
        <v>64</v>
      </c>
      <c r="E15" t="s">
        <v>11</v>
      </c>
      <c r="F15" t="s">
        <v>65</v>
      </c>
      <c r="G15" s="1">
        <v>0.3027428696526581</v>
      </c>
      <c r="H15" s="1">
        <v>0.0436</v>
      </c>
      <c r="I15" s="1">
        <v>0.11360108697808295</v>
      </c>
      <c r="J15" s="1">
        <v>0.2669474264727938</v>
      </c>
      <c r="K15">
        <v>27</v>
      </c>
      <c r="L15" t="s">
        <v>13</v>
      </c>
      <c r="M15" t="s">
        <v>31</v>
      </c>
      <c r="N15" s="2">
        <v>0.9208832143485393</v>
      </c>
      <c r="O15" s="2">
        <v>0.21195302673447192</v>
      </c>
      <c r="P15" s="2">
        <v>0.27532186943123693</v>
      </c>
      <c r="R15" s="2"/>
      <c r="S15" s="7"/>
      <c r="T15" s="7"/>
      <c r="V15" s="7">
        <v>2.0079036521322347</v>
      </c>
      <c r="W15" s="7">
        <v>1.0079036521322347</v>
      </c>
      <c r="X15" s="7">
        <v>1.8490447692777034</v>
      </c>
      <c r="Y15" s="7">
        <v>0.8490447692777034</v>
      </c>
      <c r="Z15" s="2">
        <v>0.8423868367591854</v>
      </c>
      <c r="AA15" s="2" t="e">
        <v>#DIV/0!</v>
      </c>
      <c r="AB15" s="1">
        <v>0.208806130178211</v>
      </c>
      <c r="AC15" s="1">
        <v>0.04018475848894472</v>
      </c>
      <c r="AD15" s="17">
        <v>0.689714444531023</v>
      </c>
    </row>
    <row r="16" spans="1:30" ht="12.75">
      <c r="A16" t="str">
        <f t="shared" si="0"/>
        <v>TrKib</v>
      </c>
      <c r="B16" s="17">
        <f t="shared" si="1"/>
        <v>0.522976677465797</v>
      </c>
      <c r="C16" t="s">
        <v>10</v>
      </c>
      <c r="D16" t="s">
        <v>61</v>
      </c>
      <c r="E16" t="s">
        <v>11</v>
      </c>
      <c r="F16" t="s">
        <v>62</v>
      </c>
      <c r="G16" s="1">
        <v>0.47803278955274286</v>
      </c>
      <c r="H16" s="1">
        <v>0.0625</v>
      </c>
      <c r="I16" s="1">
        <v>0.13601263392162763</v>
      </c>
      <c r="J16" s="1">
        <v>0.3912803214434514</v>
      </c>
      <c r="K16">
        <v>27</v>
      </c>
      <c r="L16" t="s">
        <v>13</v>
      </c>
      <c r="M16" t="s">
        <v>31</v>
      </c>
      <c r="N16" s="2">
        <v>0.8189314159462769</v>
      </c>
      <c r="O16" s="2">
        <v>0.22019606892703525</v>
      </c>
      <c r="P16" s="2">
        <v>0.3011772720784859</v>
      </c>
      <c r="R16" s="2"/>
      <c r="S16" s="7"/>
      <c r="T16" s="7"/>
      <c r="V16" s="7">
        <v>3.006303272167678</v>
      </c>
      <c r="W16" s="7">
        <v>2.006303272167678</v>
      </c>
      <c r="X16" s="7">
        <v>2.461956195440202</v>
      </c>
      <c r="Y16" s="7">
        <v>1.461956195440202</v>
      </c>
      <c r="Z16" s="2">
        <v>0.7286815586263062</v>
      </c>
      <c r="AA16" s="2" t="e">
        <v>#DIV/0!</v>
      </c>
      <c r="AB16" s="1">
        <v>0.25</v>
      </c>
      <c r="AC16" s="1">
        <v>0.048112522432468816</v>
      </c>
      <c r="AD16" s="17">
        <v>0.522976677465797</v>
      </c>
    </row>
    <row r="17" spans="1:30" s="4" customFormat="1" ht="12.75">
      <c r="A17" t="str">
        <f t="shared" si="0"/>
        <v>TrMinchWet</v>
      </c>
      <c r="B17" s="17">
        <f t="shared" si="1"/>
        <v>0.4648723918649646</v>
      </c>
      <c r="C17" t="s">
        <v>10</v>
      </c>
      <c r="D17" t="s">
        <v>54</v>
      </c>
      <c r="E17" t="s">
        <v>11</v>
      </c>
      <c r="F17" t="s">
        <v>33</v>
      </c>
      <c r="G17" s="1">
        <v>0.5670986944861629</v>
      </c>
      <c r="H17" s="1">
        <v>0.0695</v>
      </c>
      <c r="I17" s="1">
        <v>0.14342724108050095</v>
      </c>
      <c r="J17" s="1">
        <v>0.39461626916484954</v>
      </c>
      <c r="K17">
        <v>27</v>
      </c>
      <c r="L17" t="s">
        <v>14</v>
      </c>
      <c r="M17" t="s">
        <v>31</v>
      </c>
      <c r="N17" s="2">
        <v>0.6722295118026553</v>
      </c>
      <c r="O17" s="2">
        <v>0.18907022269693136</v>
      </c>
      <c r="P17" s="2">
        <v>0.2630573112548936</v>
      </c>
      <c r="Q17"/>
      <c r="R17" s="2"/>
      <c r="S17" s="7"/>
      <c r="T17" s="7"/>
      <c r="U17"/>
      <c r="V17" s="7">
        <v>3.6906145916278144</v>
      </c>
      <c r="W17" s="7">
        <v>2.6906145916278144</v>
      </c>
      <c r="X17" s="7">
        <v>2.4809400451817223</v>
      </c>
      <c r="Y17" s="7">
        <v>1.4809400451817223</v>
      </c>
      <c r="Z17" s="2">
        <v>0.5504095792053806</v>
      </c>
      <c r="AA17" s="2" t="e">
        <v>#DIV/0!</v>
      </c>
      <c r="AB17" s="1">
        <v>0.26362852652928137</v>
      </c>
      <c r="AC17" s="1">
        <v>0.050735333585915</v>
      </c>
      <c r="AD17" s="17">
        <v>0.4648723918649646</v>
      </c>
    </row>
    <row r="18" spans="1:30" ht="12.75">
      <c r="A18" t="str">
        <f t="shared" si="0"/>
        <v>TrMinchDry</v>
      </c>
      <c r="B18" s="17">
        <f t="shared" si="1"/>
        <v>0.5308924088865585</v>
      </c>
      <c r="C18" t="s">
        <v>10</v>
      </c>
      <c r="D18" t="s">
        <v>55</v>
      </c>
      <c r="E18" t="s">
        <v>11</v>
      </c>
      <c r="F18" t="s">
        <v>56</v>
      </c>
      <c r="G18" s="1">
        <v>0.5881604157324497</v>
      </c>
      <c r="H18" s="1">
        <v>0.0975</v>
      </c>
      <c r="I18" s="1">
        <v>0.20713256951384415</v>
      </c>
      <c r="J18" s="1">
        <v>0.7053289229545161</v>
      </c>
      <c r="K18">
        <v>18</v>
      </c>
      <c r="L18" t="s">
        <v>13</v>
      </c>
      <c r="M18" t="s">
        <v>31</v>
      </c>
      <c r="N18" s="2">
        <v>1.3096899870473768</v>
      </c>
      <c r="O18" s="2">
        <v>0.4967922066748075</v>
      </c>
      <c r="P18" s="2">
        <v>0.8004004863034093</v>
      </c>
      <c r="R18" s="2"/>
      <c r="S18" s="7"/>
      <c r="T18" s="7"/>
      <c r="V18" s="7">
        <v>3.8740071303744137</v>
      </c>
      <c r="W18" s="7">
        <v>2.8740071303744137</v>
      </c>
      <c r="X18" s="7">
        <v>5.0737483484015105</v>
      </c>
      <c r="Y18" s="7">
        <v>4.0737483484015105</v>
      </c>
      <c r="Z18" s="2">
        <v>1.4174454563273124</v>
      </c>
      <c r="AA18" s="2" t="e">
        <v>#DIV/0!</v>
      </c>
      <c r="AB18" s="1">
        <v>0.3122498999199199</v>
      </c>
      <c r="AC18" s="1">
        <v>0.07359800721939873</v>
      </c>
      <c r="AD18" s="17">
        <v>0.5308924088865585</v>
      </c>
    </row>
    <row r="19" spans="1:30" s="4" customFormat="1" ht="12.75">
      <c r="A19" t="str">
        <f t="shared" si="0"/>
        <v>TrZimbWet</v>
      </c>
      <c r="B19" s="17">
        <f t="shared" si="1"/>
        <v>0.36431631162225137</v>
      </c>
      <c r="C19" t="s">
        <v>10</v>
      </c>
      <c r="D19" t="s">
        <v>84</v>
      </c>
      <c r="E19" t="s">
        <v>11</v>
      </c>
      <c r="F19" t="s">
        <v>77</v>
      </c>
      <c r="G19" s="1">
        <v>0.7416223570090178</v>
      </c>
      <c r="H19" s="1">
        <v>0.073</v>
      </c>
      <c r="I19" s="1">
        <v>0.15740179809674346</v>
      </c>
      <c r="J19" s="1">
        <v>0.6140985001727515</v>
      </c>
      <c r="K19">
        <v>24</v>
      </c>
      <c r="L19" t="s">
        <v>13</v>
      </c>
      <c r="M19" t="s">
        <v>31</v>
      </c>
      <c r="N19" s="2">
        <v>0.7455489161149246</v>
      </c>
      <c r="O19" s="2">
        <v>0.22666005836191083</v>
      </c>
      <c r="P19" s="2">
        <v>0.32566928025790054</v>
      </c>
      <c r="Q19">
        <v>42</v>
      </c>
      <c r="R19" s="2">
        <v>2.0180823412374593</v>
      </c>
      <c r="S19" s="7">
        <v>10.041666666666666</v>
      </c>
      <c r="T19" s="7">
        <v>5.708333333333333</v>
      </c>
      <c r="U19">
        <v>31</v>
      </c>
      <c r="V19" s="7">
        <v>5.515975861755595</v>
      </c>
      <c r="W19" s="7">
        <v>4.515975861755595</v>
      </c>
      <c r="X19" s="7">
        <v>4.112429825047971</v>
      </c>
      <c r="Y19" s="7">
        <v>3.112429825047971</v>
      </c>
      <c r="Z19" s="2">
        <v>0.6892042651082744</v>
      </c>
      <c r="AA19" s="2">
        <v>0.5684647302904564</v>
      </c>
      <c r="AB19" s="1">
        <v>0.2701851217221259</v>
      </c>
      <c r="AC19" s="1">
        <v>0.05515130702591432</v>
      </c>
      <c r="AD19" s="17">
        <v>0.36431631162225137</v>
      </c>
    </row>
    <row r="20" spans="1:30" s="4" customFormat="1" ht="12.75">
      <c r="A20" t="str">
        <f t="shared" si="0"/>
        <v>TrMaliWet</v>
      </c>
      <c r="B20" s="17">
        <f t="shared" si="1"/>
        <v>0.3567329698924138</v>
      </c>
      <c r="C20" t="s">
        <v>10</v>
      </c>
      <c r="D20" t="s">
        <v>92</v>
      </c>
      <c r="E20" t="s">
        <v>11</v>
      </c>
      <c r="F20" t="s">
        <v>65</v>
      </c>
      <c r="G20" s="1">
        <v>1.0820563667798633</v>
      </c>
      <c r="H20" s="1">
        <v>0.149</v>
      </c>
      <c r="I20" s="1">
        <v>0.2754146406026183</v>
      </c>
      <c r="J20" s="1">
        <v>1.128497865981576</v>
      </c>
      <c r="K20">
        <v>16</v>
      </c>
      <c r="L20" t="s">
        <v>13</v>
      </c>
      <c r="M20" t="s">
        <v>31</v>
      </c>
      <c r="N20" s="2">
        <v>1.1128624767172182</v>
      </c>
      <c r="O20" s="2">
        <v>0.522624894897196</v>
      </c>
      <c r="P20" s="2">
        <v>0.985382247494224</v>
      </c>
      <c r="Q20">
        <v>42</v>
      </c>
      <c r="R20" s="2">
        <v>2.0180823412374593</v>
      </c>
      <c r="S20" s="7">
        <v>16.0625</v>
      </c>
      <c r="T20" s="7">
        <v>17.5625</v>
      </c>
      <c r="U20">
        <v>52</v>
      </c>
      <c r="V20" s="7">
        <v>12.079706066008997</v>
      </c>
      <c r="W20" s="7">
        <v>11.079706066008997</v>
      </c>
      <c r="X20" s="7">
        <v>13.443051610634782</v>
      </c>
      <c r="Y20" s="7">
        <v>12.443051610634782</v>
      </c>
      <c r="Z20" s="2">
        <v>1.123048891053919</v>
      </c>
      <c r="AA20" s="2">
        <v>1.093385214007782</v>
      </c>
      <c r="AB20" s="1">
        <v>0.38600518131237566</v>
      </c>
      <c r="AC20" s="1">
        <v>0.09650129532809391</v>
      </c>
      <c r="AD20" s="17">
        <v>0.3567329698924138</v>
      </c>
    </row>
    <row r="21" spans="1:30" s="4" customFormat="1" ht="12.75">
      <c r="A21" t="str">
        <f t="shared" si="0"/>
        <v>TrMozam</v>
      </c>
      <c r="B21" s="17">
        <f t="shared" si="1"/>
        <v>0.2982073998114141</v>
      </c>
      <c r="C21" t="s">
        <v>10</v>
      </c>
      <c r="D21" t="s">
        <v>76</v>
      </c>
      <c r="E21" t="s">
        <v>11</v>
      </c>
      <c r="F21" t="s">
        <v>77</v>
      </c>
      <c r="G21" s="1">
        <v>1.1808437263993805</v>
      </c>
      <c r="H21" s="1">
        <v>0.124</v>
      </c>
      <c r="I21" s="1">
        <v>0.3776290000996733</v>
      </c>
      <c r="J21" s="1">
        <v>0.6786786580477235</v>
      </c>
      <c r="K21">
        <v>8</v>
      </c>
      <c r="L21" t="s">
        <v>14</v>
      </c>
      <c r="M21" t="s">
        <v>31</v>
      </c>
      <c r="N21" s="2">
        <v>0.31465521329035256</v>
      </c>
      <c r="O21" s="2">
        <v>0.18276701618482258</v>
      </c>
      <c r="P21" s="2">
        <v>0.43604049279755736</v>
      </c>
      <c r="Q21">
        <v>14</v>
      </c>
      <c r="R21" s="2">
        <v>2.144788595614955</v>
      </c>
      <c r="S21" s="7">
        <v>19.875</v>
      </c>
      <c r="T21" s="7">
        <v>5.25</v>
      </c>
      <c r="U21">
        <v>15</v>
      </c>
      <c r="V21" s="7">
        <v>15.165045804771971</v>
      </c>
      <c r="W21" s="7">
        <v>14.165045804771971</v>
      </c>
      <c r="X21" s="7">
        <v>4.771760722258492</v>
      </c>
      <c r="Y21" s="7">
        <v>3.7717607222584917</v>
      </c>
      <c r="Z21" s="2">
        <v>0.2662723985677369</v>
      </c>
      <c r="AA21" s="2">
        <v>0.2641509433962264</v>
      </c>
      <c r="AB21" s="1">
        <v>0.35213633723318016</v>
      </c>
      <c r="AC21" s="1">
        <v>0.12449899597988731</v>
      </c>
      <c r="AD21" s="17">
        <v>0.2982073998114141</v>
      </c>
    </row>
    <row r="22" spans="1:30" s="4" customFormat="1" ht="12.75">
      <c r="A22" t="str">
        <f t="shared" si="0"/>
        <v>TrGambia</v>
      </c>
      <c r="B22" s="17">
        <f t="shared" si="1"/>
        <v>0.19964847318147408</v>
      </c>
      <c r="C22" t="s">
        <v>10</v>
      </c>
      <c r="D22" t="s">
        <v>102</v>
      </c>
      <c r="E22" t="s">
        <v>11</v>
      </c>
      <c r="F22" t="s">
        <v>68</v>
      </c>
      <c r="G22" s="1">
        <v>1.2671382294194535</v>
      </c>
      <c r="H22" s="1">
        <v>0.064</v>
      </c>
      <c r="I22" s="1">
        <v>0.137635259029208</v>
      </c>
      <c r="J22" s="1">
        <v>0.9638936130210293</v>
      </c>
      <c r="K22">
        <v>27</v>
      </c>
      <c r="L22" t="s">
        <v>14</v>
      </c>
      <c r="M22" t="s">
        <v>31</v>
      </c>
      <c r="N22" s="2">
        <v>0.49745681346861276</v>
      </c>
      <c r="O22" s="2">
        <v>0.13511360584915477</v>
      </c>
      <c r="P22" s="2">
        <v>0.18549591218655787</v>
      </c>
      <c r="Q22">
        <v>62</v>
      </c>
      <c r="R22" s="2">
        <v>1.9989714977664996</v>
      </c>
      <c r="S22" s="7">
        <v>25.666666666666668</v>
      </c>
      <c r="T22" s="7">
        <v>11.851851851851851</v>
      </c>
      <c r="U22">
        <v>29</v>
      </c>
      <c r="V22" s="7">
        <v>18.498573071219997</v>
      </c>
      <c r="W22" s="7">
        <v>17.498573071219997</v>
      </c>
      <c r="X22" s="7">
        <v>9.20224121372539</v>
      </c>
      <c r="Y22" s="7">
        <v>8.20224121372539</v>
      </c>
      <c r="Z22" s="2">
        <v>0.4687377182323319</v>
      </c>
      <c r="AA22" s="2">
        <v>0.4617604617604617</v>
      </c>
      <c r="AB22" s="1">
        <v>0.25298221281347033</v>
      </c>
      <c r="AC22" s="1">
        <v>0.04868644955601476</v>
      </c>
      <c r="AD22" s="17">
        <v>0.19964847318147408</v>
      </c>
    </row>
    <row r="23" spans="1:30" s="4" customFormat="1" ht="12.75">
      <c r="A23" t="str">
        <f t="shared" si="0"/>
        <v>TrNguWet</v>
      </c>
      <c r="B23" s="17">
        <f t="shared" si="1"/>
        <v>0.3916066411655205</v>
      </c>
      <c r="C23" t="s">
        <v>10</v>
      </c>
      <c r="D23" t="s">
        <v>58</v>
      </c>
      <c r="E23" t="s">
        <v>11</v>
      </c>
      <c r="F23" t="s">
        <v>33</v>
      </c>
      <c r="G23" s="1">
        <v>1.2816340452230672</v>
      </c>
      <c r="H23" s="1">
        <v>0.2519</v>
      </c>
      <c r="I23" s="1">
        <v>0.27305700726664794</v>
      </c>
      <c r="J23" s="1">
        <v>1.2848662398787558</v>
      </c>
      <c r="K23">
        <v>27</v>
      </c>
      <c r="L23" t="s">
        <v>13</v>
      </c>
      <c r="M23" t="s">
        <v>31</v>
      </c>
      <c r="N23" s="2">
        <v>1.0074701667477985</v>
      </c>
      <c r="O23" s="2">
        <v>0.4702216967145598</v>
      </c>
      <c r="P23" s="2">
        <v>0.881778837207561</v>
      </c>
      <c r="Q23"/>
      <c r="R23" s="2"/>
      <c r="S23" s="7"/>
      <c r="T23" s="7"/>
      <c r="U23"/>
      <c r="V23" s="7">
        <v>19.126435719665874</v>
      </c>
      <c r="W23" s="7">
        <v>18.126435719665874</v>
      </c>
      <c r="X23" s="7">
        <v>19.26931338378283</v>
      </c>
      <c r="Y23" s="7">
        <v>18.26931338378283</v>
      </c>
      <c r="Z23" s="2">
        <v>1.0078822812342496</v>
      </c>
      <c r="AA23" s="2" t="e">
        <v>#DIV/0!</v>
      </c>
      <c r="AB23" s="1">
        <v>0.5018964036531842</v>
      </c>
      <c r="AC23" s="1">
        <v>0.09659000791815699</v>
      </c>
      <c r="AD23" s="17">
        <v>0.3916066411655205</v>
      </c>
    </row>
    <row r="24" spans="1:30" s="4" customFormat="1" ht="12.75">
      <c r="A24" t="str">
        <f t="shared" si="0"/>
        <v>TrKombo</v>
      </c>
      <c r="B24" s="17">
        <f t="shared" si="1"/>
        <v>0.30459563892128183</v>
      </c>
      <c r="C24" t="s">
        <v>10</v>
      </c>
      <c r="D24" t="s">
        <v>51</v>
      </c>
      <c r="E24" t="s">
        <v>11</v>
      </c>
      <c r="F24" t="s">
        <v>33</v>
      </c>
      <c r="G24" s="1">
        <v>1.4396799656706278</v>
      </c>
      <c r="H24" s="1">
        <v>0.1923</v>
      </c>
      <c r="I24" s="1">
        <v>0.23857717092949987</v>
      </c>
      <c r="J24" s="1">
        <v>1.0658156469643885</v>
      </c>
      <c r="K24">
        <v>27</v>
      </c>
      <c r="L24" t="s">
        <v>14</v>
      </c>
      <c r="M24" t="s">
        <v>31</v>
      </c>
      <c r="N24" s="2">
        <v>0.4228006840616502</v>
      </c>
      <c r="O24" s="2">
        <v>0.17870589377940932</v>
      </c>
      <c r="P24" s="2">
        <v>0.30953947869357706</v>
      </c>
      <c r="Q24"/>
      <c r="R24" s="2"/>
      <c r="S24" s="7"/>
      <c r="T24" s="7"/>
      <c r="U24"/>
      <c r="V24" s="7">
        <v>27.5219984255291</v>
      </c>
      <c r="W24" s="7">
        <v>26.5219984255291</v>
      </c>
      <c r="X24" s="7">
        <v>11.636319761057367</v>
      </c>
      <c r="Y24" s="7">
        <v>10.636319761057367</v>
      </c>
      <c r="Z24" s="2">
        <v>0.4010376439363346</v>
      </c>
      <c r="AA24" s="2" t="e">
        <v>#DIV/0!</v>
      </c>
      <c r="AB24" s="1">
        <v>0.438520238985614</v>
      </c>
      <c r="AC24" s="1">
        <v>0.08439325934114775</v>
      </c>
      <c r="AD24" s="17">
        <v>0.30459563892128183</v>
      </c>
    </row>
    <row r="25" spans="1:30" s="4" customFormat="1" ht="12.75">
      <c r="A25" t="str">
        <f t="shared" si="0"/>
        <v>TrDidesa</v>
      </c>
      <c r="B25" s="17">
        <f t="shared" si="1"/>
        <v>0.24988697614550678</v>
      </c>
      <c r="C25" t="s">
        <v>10</v>
      </c>
      <c r="D25" t="s">
        <v>53</v>
      </c>
      <c r="E25" t="s">
        <v>11</v>
      </c>
      <c r="F25" t="s">
        <v>57</v>
      </c>
      <c r="G25" s="1">
        <v>1.6611123877406162</v>
      </c>
      <c r="H25" s="1">
        <v>0.1723</v>
      </c>
      <c r="I25" s="1">
        <v>0.22590410714643203</v>
      </c>
      <c r="J25" s="1">
        <v>1.0831582622977054</v>
      </c>
      <c r="K25">
        <v>27</v>
      </c>
      <c r="L25" t="s">
        <v>14</v>
      </c>
      <c r="M25" t="s">
        <v>31</v>
      </c>
      <c r="N25" s="2">
        <v>0.2642687889889527</v>
      </c>
      <c r="O25" s="2">
        <v>0.10718123859525688</v>
      </c>
      <c r="P25" s="2">
        <v>0.1803112726305599</v>
      </c>
      <c r="Q25"/>
      <c r="R25" s="2"/>
      <c r="S25" s="7"/>
      <c r="T25" s="7"/>
      <c r="U25"/>
      <c r="V25" s="7">
        <v>45.826046108409315</v>
      </c>
      <c r="W25" s="7">
        <v>44.826046108409315</v>
      </c>
      <c r="X25" s="7">
        <v>12.110393709221235</v>
      </c>
      <c r="Y25" s="7">
        <v>11.110393709221235</v>
      </c>
      <c r="Z25" s="2">
        <v>0.24785575962580686</v>
      </c>
      <c r="AA25" s="2" t="e">
        <v>#DIV/0!</v>
      </c>
      <c r="AB25" s="1">
        <v>0.4150903516103452</v>
      </c>
      <c r="AC25" s="1">
        <v>0.0798841754134164</v>
      </c>
      <c r="AD25" s="17">
        <v>0.24988697614550678</v>
      </c>
    </row>
    <row r="26" spans="1:30" s="4" customFormat="1" ht="12.75">
      <c r="A26" t="str">
        <f t="shared" si="0"/>
        <v>TrChanka1</v>
      </c>
      <c r="B26" s="17">
        <f t="shared" si="1"/>
        <v>0.26915786696261645</v>
      </c>
      <c r="C26" t="s">
        <v>10</v>
      </c>
      <c r="D26" t="s">
        <v>48</v>
      </c>
      <c r="E26" t="s">
        <v>11</v>
      </c>
      <c r="F26" t="s">
        <v>33</v>
      </c>
      <c r="G26" s="1">
        <v>1.7322983509144474</v>
      </c>
      <c r="H26" s="1">
        <v>0.2174</v>
      </c>
      <c r="I26" s="1">
        <v>0.327136308754773</v>
      </c>
      <c r="J26" s="1">
        <v>1.057561774645486</v>
      </c>
      <c r="K26">
        <v>16</v>
      </c>
      <c r="L26" t="s">
        <v>14</v>
      </c>
      <c r="M26" t="s">
        <v>31</v>
      </c>
      <c r="N26" s="2">
        <v>0.21147713772219087</v>
      </c>
      <c r="O26" s="2">
        <v>0.11190745689813793</v>
      </c>
      <c r="P26" s="2">
        <v>0.2376814757135459</v>
      </c>
      <c r="Q26"/>
      <c r="R26" s="2"/>
      <c r="S26" s="7"/>
      <c r="T26" s="7"/>
      <c r="U26"/>
      <c r="V26" s="7">
        <v>53.988138197943385</v>
      </c>
      <c r="W26" s="7">
        <v>52.988138197943385</v>
      </c>
      <c r="X26" s="7">
        <v>11.417256937051148</v>
      </c>
      <c r="Y26" s="7">
        <v>10.417256937051148</v>
      </c>
      <c r="Z26" s="2">
        <v>0.19659601736026783</v>
      </c>
      <c r="AA26" s="2" t="e">
        <v>#DIV/0!</v>
      </c>
      <c r="AB26" s="1">
        <v>0.4662617290749907</v>
      </c>
      <c r="AC26" s="1">
        <v>0.11656543226874767</v>
      </c>
      <c r="AD26" s="17">
        <v>0.26915786696261645</v>
      </c>
    </row>
    <row r="27" spans="1:30" s="4" customFormat="1" ht="12.75">
      <c r="A27" t="str">
        <f t="shared" si="0"/>
        <v>TrIowa</v>
      </c>
      <c r="B27" s="17">
        <f t="shared" si="1"/>
        <v>0.25478923553751137</v>
      </c>
      <c r="C27" t="s">
        <v>10</v>
      </c>
      <c r="D27" t="s">
        <v>101</v>
      </c>
      <c r="E27" t="s">
        <v>11</v>
      </c>
      <c r="F27" t="s">
        <v>30</v>
      </c>
      <c r="G27" s="1">
        <v>2.0768156123103325</v>
      </c>
      <c r="H27" s="1">
        <v>0.28</v>
      </c>
      <c r="I27" s="1">
        <v>0.2878844836155956</v>
      </c>
      <c r="J27" s="1">
        <v>2.0112695823725693</v>
      </c>
      <c r="K27">
        <v>27</v>
      </c>
      <c r="L27" t="s">
        <v>13</v>
      </c>
      <c r="M27" t="s">
        <v>31</v>
      </c>
      <c r="N27" s="2">
        <v>0.8599119218442901</v>
      </c>
      <c r="O27" s="2">
        <v>0.41674280665287744</v>
      </c>
      <c r="P27" s="2">
        <v>0.8086351135477396</v>
      </c>
      <c r="Q27"/>
      <c r="R27" s="2"/>
      <c r="S27" s="7"/>
      <c r="T27" s="7"/>
      <c r="U27"/>
      <c r="V27" s="7">
        <f>10^G27</f>
        <v>119.34812825080361</v>
      </c>
      <c r="W27" s="7">
        <f>V27-1</f>
        <v>118.34812825080361</v>
      </c>
      <c r="X27" s="7">
        <f>10^J27</f>
        <v>102.62887833266737</v>
      </c>
      <c r="Y27" s="7">
        <f>X27-1</f>
        <v>101.62887833266737</v>
      </c>
      <c r="Z27" s="2">
        <f>Y27/W27</f>
        <v>0.8587282269246813</v>
      </c>
      <c r="AA27" s="2" t="e">
        <f>T27/S27</f>
        <v>#DIV/0!</v>
      </c>
      <c r="AB27" s="1">
        <f>SQRT(H27)</f>
        <v>0.5291502622129182</v>
      </c>
      <c r="AC27" s="1">
        <f>AB27/SQRT(K27)</f>
        <v>0.10183501544346311</v>
      </c>
      <c r="AD27" s="16">
        <f>AB27/G27</f>
        <v>0.25478923553751137</v>
      </c>
    </row>
    <row r="28" spans="1:30" ht="12.75">
      <c r="A28" t="str">
        <f t="shared" si="0"/>
        <v>TrChanka2</v>
      </c>
      <c r="B28" s="17">
        <f t="shared" si="1"/>
        <v>0.15073715401696264</v>
      </c>
      <c r="C28" t="s">
        <v>10</v>
      </c>
      <c r="D28" t="s">
        <v>50</v>
      </c>
      <c r="E28" t="s">
        <v>11</v>
      </c>
      <c r="F28" t="s">
        <v>33</v>
      </c>
      <c r="G28" s="1">
        <v>2.2290851550137245</v>
      </c>
      <c r="H28" s="1">
        <v>0.1129</v>
      </c>
      <c r="I28" s="1">
        <v>0.1916153684848751</v>
      </c>
      <c r="J28" s="1">
        <v>1.6954990623894222</v>
      </c>
      <c r="K28">
        <v>24</v>
      </c>
      <c r="L28" t="s">
        <v>14</v>
      </c>
      <c r="M28" t="s">
        <v>31</v>
      </c>
      <c r="N28" s="2">
        <v>0.29269405900506096</v>
      </c>
      <c r="O28" s="2">
        <v>0.10441650876013275</v>
      </c>
      <c r="P28" s="2">
        <v>0.1623246729967694</v>
      </c>
      <c r="R28" s="2"/>
      <c r="S28" s="7"/>
      <c r="T28" s="7"/>
      <c r="V28" s="7">
        <v>169.467005312539</v>
      </c>
      <c r="W28" s="7">
        <v>168.467005312539</v>
      </c>
      <c r="X28" s="7">
        <v>49.60198565235928</v>
      </c>
      <c r="Y28" s="7">
        <v>48.60198565235928</v>
      </c>
      <c r="Z28" s="2">
        <v>0.28849557551161525</v>
      </c>
      <c r="AA28" s="2" t="e">
        <v>#DIV/0!</v>
      </c>
      <c r="AB28" s="1">
        <v>0.33600595232822883</v>
      </c>
      <c r="AC28" s="1">
        <v>0.06858692781184084</v>
      </c>
      <c r="AD28" s="17">
        <v>0.15073715401696264</v>
      </c>
    </row>
    <row r="29" spans="1:13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</sheetData>
  <autoFilter ref="A11:IV11"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2.140625" style="0" customWidth="1"/>
    <col min="3" max="3" width="18.140625" style="0" customWidth="1"/>
    <col min="4" max="5" width="9.28125" style="0" customWidth="1"/>
    <col min="6" max="6" width="9.57421875" style="0" customWidth="1"/>
    <col min="13" max="13" width="14.140625" style="0" customWidth="1"/>
  </cols>
  <sheetData>
    <row r="1" ht="15.75">
      <c r="A1" s="18" t="s">
        <v>105</v>
      </c>
    </row>
    <row r="2" s="19" customFormat="1" ht="15">
      <c r="A2" s="19" t="s">
        <v>108</v>
      </c>
    </row>
    <row r="3" s="19" customFormat="1" ht="15">
      <c r="A3" s="19" t="s">
        <v>109</v>
      </c>
    </row>
    <row r="4" ht="12.75">
      <c r="A4" s="3"/>
    </row>
    <row r="5" ht="12.75">
      <c r="A5" s="8" t="s">
        <v>110</v>
      </c>
    </row>
    <row r="6" ht="12.75">
      <c r="A6" s="8" t="s">
        <v>106</v>
      </c>
    </row>
    <row r="7" spans="1:30" ht="12.75">
      <c r="A7" s="8" t="s">
        <v>107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>
      <c r="A9" s="3" t="s">
        <v>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ht="12.75">
      <c r="A10" s="3"/>
    </row>
    <row r="11" spans="1:30" ht="65.25">
      <c r="A11" s="5" t="s">
        <v>29</v>
      </c>
      <c r="B11" s="5" t="s">
        <v>112</v>
      </c>
      <c r="C11" s="9" t="s">
        <v>15</v>
      </c>
      <c r="D11" s="9" t="s">
        <v>16</v>
      </c>
      <c r="E11" s="9" t="s">
        <v>17</v>
      </c>
      <c r="F11" s="9" t="s">
        <v>18</v>
      </c>
      <c r="G11" s="10" t="s">
        <v>19</v>
      </c>
      <c r="H11" s="10" t="s">
        <v>20</v>
      </c>
      <c r="I11" s="10" t="s">
        <v>21</v>
      </c>
      <c r="J11" s="10" t="s">
        <v>22</v>
      </c>
      <c r="K11" s="9" t="s">
        <v>23</v>
      </c>
      <c r="L11" s="9" t="s">
        <v>24</v>
      </c>
      <c r="M11" s="9" t="s">
        <v>25</v>
      </c>
      <c r="N11" s="11" t="s">
        <v>26</v>
      </c>
      <c r="O11" s="11" t="s">
        <v>27</v>
      </c>
      <c r="P11" s="11" t="s">
        <v>28</v>
      </c>
      <c r="Q11" s="12" t="s">
        <v>69</v>
      </c>
      <c r="R11" s="13" t="s">
        <v>70</v>
      </c>
      <c r="S11" s="14" t="s">
        <v>71</v>
      </c>
      <c r="T11" s="14" t="s">
        <v>72</v>
      </c>
      <c r="U11" s="12" t="s">
        <v>73</v>
      </c>
      <c r="V11" s="15" t="s">
        <v>5</v>
      </c>
      <c r="W11" s="15" t="s">
        <v>6</v>
      </c>
      <c r="X11" s="15" t="s">
        <v>7</v>
      </c>
      <c r="Y11" s="15" t="s">
        <v>8</v>
      </c>
      <c r="Z11" s="9" t="s">
        <v>1</v>
      </c>
      <c r="AA11" s="9" t="s">
        <v>9</v>
      </c>
      <c r="AB11" s="15" t="s">
        <v>2</v>
      </c>
      <c r="AC11" s="15" t="s">
        <v>3</v>
      </c>
      <c r="AD11" s="9" t="s">
        <v>4</v>
      </c>
    </row>
    <row r="12" spans="1:30" ht="12.75">
      <c r="A12" t="str">
        <f aca="true" t="shared" si="0" ref="A12:A19">D12</f>
        <v>TrChanka1</v>
      </c>
      <c r="B12" s="20">
        <f aca="true" t="shared" si="1" ref="B12:B19">AD12</f>
        <v>0.7312249776878353</v>
      </c>
      <c r="C12" t="s">
        <v>49</v>
      </c>
      <c r="D12" t="s">
        <v>48</v>
      </c>
      <c r="E12" t="s">
        <v>11</v>
      </c>
      <c r="F12" t="s">
        <v>33</v>
      </c>
      <c r="G12" s="1">
        <v>0.20191901960078557</v>
      </c>
      <c r="H12" s="1">
        <v>0.0218</v>
      </c>
      <c r="I12" s="1">
        <v>0.10359224045525857</v>
      </c>
      <c r="J12" s="1">
        <v>0.06744882787797656</v>
      </c>
      <c r="K12">
        <v>16</v>
      </c>
      <c r="L12" t="s">
        <v>14</v>
      </c>
      <c r="M12" t="s">
        <v>31</v>
      </c>
      <c r="N12" s="2">
        <v>0.7337190723018909</v>
      </c>
      <c r="O12" s="2">
        <v>0.15570612335310607</v>
      </c>
      <c r="P12" s="2">
        <v>0.19765050694130315</v>
      </c>
      <c r="R12" s="2"/>
      <c r="S12" s="7"/>
      <c r="T12" s="7"/>
      <c r="V12" s="7">
        <v>1.591911864706995</v>
      </c>
      <c r="W12" s="7">
        <v>0.591911864706995</v>
      </c>
      <c r="X12" s="7">
        <v>1.1680160965591895</v>
      </c>
      <c r="Y12" s="7">
        <v>0.16801609655918948</v>
      </c>
      <c r="Z12" s="2">
        <v>0.283853233187613</v>
      </c>
      <c r="AA12" s="2" t="e">
        <v>#DIV/0!</v>
      </c>
      <c r="AB12" s="1">
        <v>0.147648230602334</v>
      </c>
      <c r="AC12" s="1">
        <v>0.0369120576505835</v>
      </c>
      <c r="AD12" s="16">
        <v>0.7312249776878353</v>
      </c>
    </row>
    <row r="13" spans="1:30" s="4" customFormat="1" ht="12.75">
      <c r="A13" t="str">
        <f t="shared" si="0"/>
        <v>TrMbita</v>
      </c>
      <c r="B13" s="20">
        <f t="shared" si="1"/>
        <v>0.5412721256048771</v>
      </c>
      <c r="C13" t="s">
        <v>49</v>
      </c>
      <c r="D13" t="s">
        <v>64</v>
      </c>
      <c r="E13" t="s">
        <v>11</v>
      </c>
      <c r="F13" t="s">
        <v>65</v>
      </c>
      <c r="G13" s="1">
        <v>0.46993357833693356</v>
      </c>
      <c r="H13" s="1">
        <v>0.0647</v>
      </c>
      <c r="I13" s="1">
        <v>0.1383857534363144</v>
      </c>
      <c r="J13" s="1">
        <v>0.4585548191856863</v>
      </c>
      <c r="K13">
        <v>27</v>
      </c>
      <c r="L13" t="s">
        <v>13</v>
      </c>
      <c r="M13" t="s">
        <v>31</v>
      </c>
      <c r="N13" s="2">
        <v>0.9741396953904078</v>
      </c>
      <c r="O13" s="2">
        <v>0.26580993760981897</v>
      </c>
      <c r="P13" s="2">
        <v>0.36555856761728767</v>
      </c>
      <c r="Q13"/>
      <c r="R13" s="2"/>
      <c r="S13" s="7"/>
      <c r="T13" s="7"/>
      <c r="U13"/>
      <c r="V13" s="7">
        <v>2.9507578987225567</v>
      </c>
      <c r="W13" s="7">
        <v>1.9507578987225567</v>
      </c>
      <c r="X13" s="7">
        <v>2.874450400632431</v>
      </c>
      <c r="Y13" s="7">
        <v>1.8744504006324312</v>
      </c>
      <c r="Z13" s="2">
        <v>0.9608831530862466</v>
      </c>
      <c r="AA13" s="2" t="e">
        <v>#DIV/0!</v>
      </c>
      <c r="AB13" s="1">
        <v>0.25436194683953806</v>
      </c>
      <c r="AC13" s="1">
        <v>0.04895197949313486</v>
      </c>
      <c r="AD13" s="16">
        <v>0.5412721256048771</v>
      </c>
    </row>
    <row r="14" spans="1:30" s="4" customFormat="1" ht="12.75">
      <c r="A14" t="str">
        <f t="shared" si="0"/>
        <v>TrUganda</v>
      </c>
      <c r="B14" s="20">
        <f t="shared" si="1"/>
        <v>1.9322634537804135</v>
      </c>
      <c r="C14" t="s">
        <v>49</v>
      </c>
      <c r="D14" t="s">
        <v>74</v>
      </c>
      <c r="E14" t="s">
        <v>11</v>
      </c>
      <c r="F14" t="s">
        <v>65</v>
      </c>
      <c r="G14" s="1">
        <v>0.11801448947020346</v>
      </c>
      <c r="H14" s="1">
        <v>0.052</v>
      </c>
      <c r="I14" s="1">
        <v>0.12406261016035616</v>
      </c>
      <c r="J14" s="1">
        <v>0.10875976823995902</v>
      </c>
      <c r="K14">
        <v>27</v>
      </c>
      <c r="L14" t="s">
        <v>13</v>
      </c>
      <c r="M14" t="s">
        <v>31</v>
      </c>
      <c r="N14" s="2">
        <v>0.978915666020201</v>
      </c>
      <c r="O14" s="2">
        <v>0.24324630570821748</v>
      </c>
      <c r="P14" s="2">
        <v>0.3236747813696257</v>
      </c>
      <c r="Q14">
        <v>62</v>
      </c>
      <c r="R14" s="2">
        <v>1.9989693100797012</v>
      </c>
      <c r="S14" s="7">
        <v>0.48148148148148145</v>
      </c>
      <c r="T14" s="7">
        <v>0.4074074074074074</v>
      </c>
      <c r="U14">
        <v>2</v>
      </c>
      <c r="V14" s="7">
        <v>1.3122436789871803</v>
      </c>
      <c r="W14" s="7">
        <v>0.3122436789871803</v>
      </c>
      <c r="X14" s="7">
        <v>1.2845758949965345</v>
      </c>
      <c r="Y14" s="7">
        <v>0.28457589499653446</v>
      </c>
      <c r="Z14" s="2">
        <v>0.9113904112314094</v>
      </c>
      <c r="AA14" s="2">
        <v>0.8461538461538461</v>
      </c>
      <c r="AB14" s="1">
        <v>0.22803508501982758</v>
      </c>
      <c r="AC14" s="1">
        <v>0.04388537257362555</v>
      </c>
      <c r="AD14" s="16">
        <v>1.9322634537804135</v>
      </c>
    </row>
    <row r="15" spans="1:30" s="4" customFormat="1" ht="12.75">
      <c r="A15"/>
      <c r="B15" s="20"/>
      <c r="C15"/>
      <c r="D15"/>
      <c r="E15"/>
      <c r="F15"/>
      <c r="G15" s="1"/>
      <c r="H15" s="1"/>
      <c r="I15" s="1"/>
      <c r="J15" s="1"/>
      <c r="K15"/>
      <c r="L15"/>
      <c r="M15"/>
      <c r="N15" s="2"/>
      <c r="O15" s="2"/>
      <c r="P15" s="2"/>
      <c r="Q15"/>
      <c r="R15" s="2"/>
      <c r="S15" s="7"/>
      <c r="T15" s="7"/>
      <c r="U15"/>
      <c r="V15" s="7"/>
      <c r="W15" s="7"/>
      <c r="X15" s="7"/>
      <c r="Y15" s="7"/>
      <c r="Z15" s="2"/>
      <c r="AA15" s="2"/>
      <c r="AB15" s="1"/>
      <c r="AC15" s="1"/>
      <c r="AD15" s="17"/>
    </row>
    <row r="16" spans="1:30" s="4" customFormat="1" ht="12.75">
      <c r="A16" t="str">
        <f t="shared" si="0"/>
        <v>TrMaliWet</v>
      </c>
      <c r="B16" s="20">
        <f t="shared" si="1"/>
        <v>2.450631191516618</v>
      </c>
      <c r="C16" t="s">
        <v>90</v>
      </c>
      <c r="D16" t="s">
        <v>92</v>
      </c>
      <c r="E16" t="s">
        <v>11</v>
      </c>
      <c r="F16" t="s">
        <v>65</v>
      </c>
      <c r="G16" s="1">
        <v>0.12708898471793437</v>
      </c>
      <c r="H16" s="1">
        <v>0.097</v>
      </c>
      <c r="I16" s="1">
        <v>0.22221826674280265</v>
      </c>
      <c r="J16" s="1">
        <v>0.14590335944693317</v>
      </c>
      <c r="K16">
        <v>16</v>
      </c>
      <c r="L16" t="s">
        <v>13</v>
      </c>
      <c r="M16" t="s">
        <v>31</v>
      </c>
      <c r="N16" s="2">
        <v>1.0442737824274138</v>
      </c>
      <c r="O16" s="2">
        <v>0.4182423950809906</v>
      </c>
      <c r="P16" s="2">
        <v>0.6976640096817381</v>
      </c>
      <c r="Q16">
        <v>42</v>
      </c>
      <c r="R16" s="2">
        <v>2.0180823412374593</v>
      </c>
      <c r="S16" s="7">
        <v>0.5625</v>
      </c>
      <c r="T16" s="7">
        <v>0.5625</v>
      </c>
      <c r="U16">
        <v>2</v>
      </c>
      <c r="V16" s="7">
        <v>1.3399512084497855</v>
      </c>
      <c r="W16" s="7">
        <v>0.33995120844978555</v>
      </c>
      <c r="X16" s="7">
        <v>1.3992759167160416</v>
      </c>
      <c r="Y16" s="7">
        <v>0.39927591671604157</v>
      </c>
      <c r="Z16" s="2">
        <v>1.1745094789831256</v>
      </c>
      <c r="AA16" s="2">
        <v>1</v>
      </c>
      <c r="AB16" s="1">
        <v>0.31144823004794875</v>
      </c>
      <c r="AC16" s="1">
        <v>0.07786205751198719</v>
      </c>
      <c r="AD16" s="16">
        <v>2.450631191516618</v>
      </c>
    </row>
    <row r="17" spans="1:30" s="4" customFormat="1" ht="12.75">
      <c r="A17" t="str">
        <f t="shared" si="0"/>
        <v>TrGambia</v>
      </c>
      <c r="B17" s="20">
        <f t="shared" si="1"/>
        <v>0.44302339410565916</v>
      </c>
      <c r="C17" t="s">
        <v>90</v>
      </c>
      <c r="D17" t="s">
        <v>102</v>
      </c>
      <c r="E17" t="s">
        <v>11</v>
      </c>
      <c r="F17" t="s">
        <v>68</v>
      </c>
      <c r="G17" s="1">
        <v>0.6098664885802575</v>
      </c>
      <c r="H17" s="1">
        <v>0.073</v>
      </c>
      <c r="I17" s="1">
        <v>0.1469945210791627</v>
      </c>
      <c r="J17" s="1">
        <v>0.49586560659430257</v>
      </c>
      <c r="K17">
        <v>27</v>
      </c>
      <c r="L17" t="s">
        <v>13</v>
      </c>
      <c r="M17" t="s">
        <v>31</v>
      </c>
      <c r="N17" s="2">
        <v>0.7691288783014008</v>
      </c>
      <c r="O17" s="2">
        <v>0.2208461099293192</v>
      </c>
      <c r="P17" s="2">
        <v>0.30980204121952903</v>
      </c>
      <c r="Q17">
        <v>62</v>
      </c>
      <c r="R17" s="2">
        <v>1.9989714977664996</v>
      </c>
      <c r="S17" s="7">
        <v>7.851851851851852</v>
      </c>
      <c r="T17" s="7">
        <v>4.481481481481482</v>
      </c>
      <c r="U17">
        <v>38</v>
      </c>
      <c r="V17" s="7">
        <v>4.072550596351636</v>
      </c>
      <c r="W17" s="7">
        <v>3.072550596351636</v>
      </c>
      <c r="X17" s="7">
        <v>3.132316271997634</v>
      </c>
      <c r="Y17" s="7">
        <v>2.132316271997634</v>
      </c>
      <c r="Z17" s="2">
        <v>0.6939889857402376</v>
      </c>
      <c r="AA17" s="2">
        <v>0.5707547169811321</v>
      </c>
      <c r="AB17" s="1">
        <v>0.2701851217221259</v>
      </c>
      <c r="AC17" s="1">
        <v>0.05199715091910039</v>
      </c>
      <c r="AD17" s="16">
        <v>0.44302339410565916</v>
      </c>
    </row>
    <row r="18" spans="1:30" s="4" customFormat="1" ht="12.75">
      <c r="A18"/>
      <c r="B18" s="20"/>
      <c r="C18"/>
      <c r="D18"/>
      <c r="E18"/>
      <c r="F18"/>
      <c r="G18" s="1"/>
      <c r="H18" s="1"/>
      <c r="I18" s="1"/>
      <c r="J18" s="1"/>
      <c r="K18"/>
      <c r="L18"/>
      <c r="M18"/>
      <c r="N18" s="2"/>
      <c r="O18" s="2"/>
      <c r="P18" s="2"/>
      <c r="Q18"/>
      <c r="R18" s="2"/>
      <c r="S18" s="7"/>
      <c r="T18" s="7"/>
      <c r="U18"/>
      <c r="V18" s="7"/>
      <c r="W18" s="7"/>
      <c r="X18" s="7"/>
      <c r="Y18" s="7"/>
      <c r="Z18" s="2"/>
      <c r="AA18" s="2"/>
      <c r="AB18" s="1"/>
      <c r="AC18" s="1"/>
      <c r="AD18" s="17"/>
    </row>
    <row r="19" spans="1:30" s="4" customFormat="1" ht="12.75">
      <c r="A19" t="str">
        <f t="shared" si="0"/>
        <v>TrDidesa</v>
      </c>
      <c r="B19" s="20">
        <f t="shared" si="1"/>
        <v>0.9516869408223995</v>
      </c>
      <c r="C19" t="s">
        <v>52</v>
      </c>
      <c r="D19" t="s">
        <v>53</v>
      </c>
      <c r="E19" t="s">
        <v>11</v>
      </c>
      <c r="F19" t="s">
        <v>57</v>
      </c>
      <c r="G19" s="1">
        <v>0.3097531833366681</v>
      </c>
      <c r="H19" s="1">
        <v>0.0869</v>
      </c>
      <c r="I19" s="1">
        <v>0.1989224159867011</v>
      </c>
      <c r="J19" s="1">
        <v>0.3972321690578361</v>
      </c>
      <c r="K19">
        <v>27</v>
      </c>
      <c r="L19" t="s">
        <v>13</v>
      </c>
      <c r="M19" t="s">
        <v>31</v>
      </c>
      <c r="N19" s="2">
        <v>1.2231479329569497</v>
      </c>
      <c r="O19" s="2">
        <v>0.44947648491162673</v>
      </c>
      <c r="P19" s="2">
        <v>0.7106068536216745</v>
      </c>
      <c r="Q19"/>
      <c r="R19" s="2"/>
      <c r="S19" s="7"/>
      <c r="T19" s="7"/>
      <c r="U19"/>
      <c r="V19" s="7">
        <f>10^G19</f>
        <v>2.040577921234332</v>
      </c>
      <c r="W19" s="7">
        <f>V19-1</f>
        <v>1.0405779212343318</v>
      </c>
      <c r="X19" s="7">
        <f>10^J19</f>
        <v>2.4959286663953617</v>
      </c>
      <c r="Y19" s="7">
        <f>X19-1</f>
        <v>1.4959286663953617</v>
      </c>
      <c r="Z19" s="2">
        <f>Y19/W19</f>
        <v>1.4375940867752544</v>
      </c>
      <c r="AA19" s="2" t="e">
        <f>T19/S19</f>
        <v>#DIV/0!</v>
      </c>
      <c r="AB19" s="1">
        <f>SQRT(H19)</f>
        <v>0.2947880594596735</v>
      </c>
      <c r="AC19" s="1">
        <f>AB19/SQRT(K19)</f>
        <v>0.056731988494309965</v>
      </c>
      <c r="AD19" s="16">
        <f>AB19/G19</f>
        <v>0.9516869408223995</v>
      </c>
    </row>
    <row r="20" spans="1:13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</sheetData>
  <autoFilter ref="A11:IV1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Nzi Trap Trials Graphs</dc:title>
  <dc:subject/>
  <dc:creator/>
  <cp:keywords/>
  <dc:description/>
  <cp:lastModifiedBy/>
  <cp:lastPrinted>2005-12-24T21:48:00Z</cp:lastPrinted>
  <dcterms:created xsi:type="dcterms:W3CDTF">2004-12-28T00:45:25Z</dcterms:created>
  <dcterms:modified xsi:type="dcterms:W3CDTF">2006-06-20T00:52:12Z</dcterms:modified>
  <cp:category/>
  <cp:version/>
  <cp:contentType/>
  <cp:contentStatus/>
</cp:coreProperties>
</file>